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5985" tabRatio="665" activeTab="0"/>
  </bookViews>
  <sheets>
    <sheet name="Balance Sheet" sheetId="1" r:id="rId1"/>
    <sheet name="Income Statement" sheetId="2" r:id="rId2"/>
    <sheet name="CashFlow" sheetId="3" r:id="rId3"/>
    <sheet name="Summary of Key Info" sheetId="4" r:id="rId4"/>
    <sheet name="Equity" sheetId="5" r:id="rId5"/>
  </sheets>
  <definedNames>
    <definedName name="_xlnm.Print_Area" localSheetId="2">'CashFlow'!$A$1:$E$62</definedName>
  </definedNames>
  <calcPr fullCalcOnLoad="1"/>
</workbook>
</file>

<file path=xl/sharedStrings.xml><?xml version="1.0" encoding="utf-8"?>
<sst xmlns="http://schemas.openxmlformats.org/spreadsheetml/2006/main" count="194" uniqueCount="140">
  <si>
    <t>CYBERTOWERS BERHAD (385635-V)</t>
  </si>
  <si>
    <t>Revenue</t>
  </si>
  <si>
    <t>N/A</t>
  </si>
  <si>
    <t>Cash and bank balances</t>
  </si>
  <si>
    <t>Taxation</t>
  </si>
  <si>
    <t>RM'000</t>
  </si>
  <si>
    <t>INDIVIDUAL QUARTER</t>
  </si>
  <si>
    <t>CUMULATIVE QUARTER</t>
  </si>
  <si>
    <t>Cost Of Sales</t>
  </si>
  <si>
    <t>Gross Profit</t>
  </si>
  <si>
    <t>Operating Expenses</t>
  </si>
  <si>
    <t>Profit From Operations</t>
  </si>
  <si>
    <t>Other Income</t>
  </si>
  <si>
    <t>Finance Costs</t>
  </si>
  <si>
    <t>Profit / (Loss) Before Tax</t>
  </si>
  <si>
    <t>Profit / (Loss) After Tax</t>
  </si>
  <si>
    <t>Minority Interest</t>
  </si>
  <si>
    <t>Profit / (Loss) For The Period</t>
  </si>
  <si>
    <t>EPS - Basic (Sen)</t>
  </si>
  <si>
    <t>(Unaudited)</t>
  </si>
  <si>
    <t>PROPERTY, PLANT AND EQUIPMENT</t>
  </si>
  <si>
    <t>RESEARCH AND DEVELOPMENT EXPENDITURE</t>
  </si>
  <si>
    <t>CURRENT ASSETS</t>
  </si>
  <si>
    <t xml:space="preserve">                     Trade Receivables</t>
  </si>
  <si>
    <t xml:space="preserve">                     Other Receivables &amp; Deposits</t>
  </si>
  <si>
    <t xml:space="preserve">                     Cash and bank balances</t>
  </si>
  <si>
    <t>CURRENT LIABILITIES</t>
  </si>
  <si>
    <t xml:space="preserve">                    Trade Payables</t>
  </si>
  <si>
    <t>NET CURRENT ASSETS</t>
  </si>
  <si>
    <t>SHARE CAPITAL</t>
  </si>
  <si>
    <t>SHARE PREMIUM</t>
  </si>
  <si>
    <t>RESERVES</t>
  </si>
  <si>
    <t>SHAREHOLDERS' FUND</t>
  </si>
  <si>
    <t>MINORITY INTEREST</t>
  </si>
  <si>
    <t>CASH FLOW FROM OPERATING ACTIVITIES</t>
  </si>
  <si>
    <t>Profit before taxation</t>
  </si>
  <si>
    <t>Adjustment for non-cash flow:</t>
  </si>
  <si>
    <t>Amortisation of deferred expenditure</t>
  </si>
  <si>
    <t>Depreciation of property, plant and equipment</t>
  </si>
  <si>
    <t>Operating profit before changes in working capital</t>
  </si>
  <si>
    <t>Inventories</t>
  </si>
  <si>
    <t>Debtors</t>
  </si>
  <si>
    <t>Creditors</t>
  </si>
  <si>
    <t>CASH FLOW FROM INVESTING ACTIVITIES</t>
  </si>
  <si>
    <t>Purchase of property, plant and equipment</t>
  </si>
  <si>
    <t>Interest Income</t>
  </si>
  <si>
    <t>Net cash used in investing activities</t>
  </si>
  <si>
    <t>CASH FLOW FROM FINANCING ACTIVITIES</t>
  </si>
  <si>
    <t>Listing Expenses</t>
  </si>
  <si>
    <t>NET INCREASE IN CASH AND CASH EQUIVALENTS</t>
  </si>
  <si>
    <t>CASH AND CASH EQUIVALENTS AT BEGINNING OF YEAR</t>
  </si>
  <si>
    <t>CASH AND CASH EQUIVALENTS AT END OF YEAR</t>
  </si>
  <si>
    <t>Share Capital</t>
  </si>
  <si>
    <t>Share Premium</t>
  </si>
  <si>
    <t>Retained Profit</t>
  </si>
  <si>
    <t>Issue of shares</t>
  </si>
  <si>
    <t>Listing expenses w/off</t>
  </si>
  <si>
    <t>Profit / (Loss)</t>
  </si>
  <si>
    <t>Dividend</t>
  </si>
  <si>
    <t>PART A2 :- SUMMARY OF KEY FINANCIAL INFORMATION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</si>
  <si>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</si>
  <si>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</si>
  <si>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</si>
  <si>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</si>
  <si>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 per share</t>
  </si>
  <si>
    <t>AS AT END OF CURRENT QUARTER</t>
  </si>
  <si>
    <t>AS AT PRECEDING FINANCIAL YEAR END</t>
  </si>
  <si>
    <t>PART A3 :- ADDITIONAL INFORMATION</t>
  </si>
  <si>
    <t>Gross Interest Income</t>
  </si>
  <si>
    <t>Gross Interest Expense</t>
  </si>
  <si>
    <t>CURRENT YEAR QUARTER</t>
  </si>
  <si>
    <t>PRECEDING YEAR CORRESPONDING QUARTER</t>
  </si>
  <si>
    <t>CURRENT YEAR TO DATE</t>
  </si>
  <si>
    <t>PRECEDING YEAR CORRESPONDING PERIOD</t>
  </si>
  <si>
    <t>(Audited)</t>
  </si>
  <si>
    <t xml:space="preserve">                    Other Payables</t>
  </si>
  <si>
    <t>Trade Receivables</t>
  </si>
  <si>
    <t>Other Receivables &amp; Deposits &amp; Prepayment</t>
  </si>
  <si>
    <t>Trade Payables</t>
  </si>
  <si>
    <t>Other Payables</t>
  </si>
  <si>
    <t>Accruals &amp; Refundable Deposits</t>
  </si>
  <si>
    <t>Net Tangible Assets per share (RM)</t>
  </si>
  <si>
    <t>TOTAL CURRENT ASSETS</t>
  </si>
  <si>
    <t>TOTAL CURRENT LIABILITIES</t>
  </si>
  <si>
    <t>Cumulative Quarter Ended</t>
  </si>
  <si>
    <t>Interest Expense</t>
  </si>
  <si>
    <t>Net cash generated from / (used in) operating activities</t>
  </si>
  <si>
    <t>Proceeds from disposal of property, plant and machinery</t>
  </si>
  <si>
    <t>CASH AND CASH EQUIVALENTS COMPRISE:</t>
  </si>
  <si>
    <t>Cash and Bank Balances</t>
  </si>
  <si>
    <t>Net tangible assets per share (RM)</t>
  </si>
  <si>
    <t>1.</t>
  </si>
  <si>
    <t>2.</t>
  </si>
  <si>
    <t>3.</t>
  </si>
  <si>
    <t>4.</t>
  </si>
  <si>
    <t>5.</t>
  </si>
  <si>
    <t>6.</t>
  </si>
  <si>
    <t>7.</t>
  </si>
  <si>
    <t>Profit / (Loss) from operations</t>
  </si>
  <si>
    <t>EPS - Diluted (sen)</t>
  </si>
  <si>
    <t>TOTAL</t>
  </si>
  <si>
    <t>-</t>
  </si>
  <si>
    <t xml:space="preserve">The condensed Income Statements should be read in conjunction with the audited Annual Financial Statements for </t>
  </si>
  <si>
    <t xml:space="preserve">CONDENSED CASH FLOW STATEMENT FOR THE </t>
  </si>
  <si>
    <t>CONDENSED INCOME STATEMENT</t>
  </si>
  <si>
    <t>Proceeds from issue of shares</t>
  </si>
  <si>
    <t>Interest received</t>
  </si>
  <si>
    <t xml:space="preserve">RM ' 000 </t>
  </si>
  <si>
    <t>1308</t>
  </si>
  <si>
    <t>400</t>
  </si>
  <si>
    <t>280</t>
  </si>
  <si>
    <t>1750</t>
  </si>
  <si>
    <t>6,429</t>
  </si>
  <si>
    <t>6,050</t>
  </si>
  <si>
    <t>3</t>
  </si>
  <si>
    <t>5984</t>
  </si>
  <si>
    <t>184</t>
  </si>
  <si>
    <t>.</t>
  </si>
  <si>
    <t>Taxatian Paid</t>
  </si>
  <si>
    <t>Cash generated from / (used in) operating activities</t>
  </si>
  <si>
    <t>Cash generated from financing activities</t>
  </si>
  <si>
    <t>Research &amp; Development Expenditure</t>
  </si>
  <si>
    <t>AS AT END OF CURRENT QUARTER</t>
  </si>
  <si>
    <t>The Condensed Balance Sheet should be read in conjunction with the audited Annual Financial Statement for the financial</t>
  </si>
  <si>
    <t>QUARTERLY REPORT - FIRST QUARTER</t>
  </si>
  <si>
    <t>CONDENSED BALANCE SHEET AS AT 30 NOV 2005</t>
  </si>
  <si>
    <t>year ended 31 August 2005.</t>
  </si>
  <si>
    <t>FOR THE QUARTER ENDED 30 NOV 2005</t>
  </si>
  <si>
    <t>Summary of Key Financial Information for the financial period ended 30 Nov 2005</t>
  </si>
  <si>
    <t>ENDED 30 NOV 2005</t>
  </si>
  <si>
    <t>As at 01 September 2004</t>
  </si>
  <si>
    <t>As at 31 Aug 2005</t>
  </si>
  <si>
    <t>As at 30 Nov 2005</t>
  </si>
  <si>
    <t xml:space="preserve">CONDENSED STATEMENT OF CHANGES IN EQUITY FOR THE FIRST QUARTER </t>
  </si>
  <si>
    <t>The Condensed Statement of Changes in Equity should be read in conjunction with the audited Annual Financial Statements for the year ended 31 August 2005.</t>
  </si>
  <si>
    <t>The Condensed Cash Flow Statement should be read in conjunction with the audited Annual Financial Statements for the year ended 31 August 2005.</t>
  </si>
  <si>
    <t>the year ended 31 August 2005.</t>
  </si>
  <si>
    <t>CURRENT YEAR ENDED 30 NOV 2005</t>
  </si>
  <si>
    <t>Current Year To Date</t>
  </si>
  <si>
    <t>Preceding Year To Date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</si>
</sst>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_);_(* \(#,##0\);_(* &quot;-&quot;??_);_(@_)"/>
    <numFmt numFmtId="189" formatCode="0_);\(0\)"/>
    <numFmt numFmtId="190" formatCode="0.000000"/>
    <numFmt numFmtId="191" formatCode="0.00000"/>
    <numFmt numFmtId="192" formatCode="0.0000"/>
    <numFmt numFmtId="193" formatCode="0.000"/>
    <numFmt numFmtId="194" formatCode="_(* #,##0.0_);_(* \(#,##0.0\);_(* &quot;-&quot;??_);_(@_)"/>
    <numFmt numFmtId="195" formatCode="dd/mm/yyyy"/>
    <numFmt numFmtId="196" formatCode="#,##0.0_);\(#,##0.0\)"/>
    <numFmt numFmtId="197" formatCode="\a\a\a\a"/>
    <numFmt numFmtId="198" formatCode="0.00_);[Red]\(0.00\)"/>
    <numFmt numFmtId="199" formatCode="0.00_);\(0.00\)"/>
    <numFmt numFmtId="200" formatCode="0_);[Red]\(0\)"/>
    <numFmt numFmtId="201" formatCode="#,##0;[Red]\(#,##0\)"/>
    <numFmt numFmtId="202" formatCode="0.000_);[Red]\(0.000\)"/>
    <numFmt numFmtId="203" formatCode="#,##0.0;[Red]\(#,##0.0\)"/>
    <numFmt numFmtId="204" formatCode="#,##0.00;[Red]\(#,##0.00\)"/>
    <numFmt numFmtId="205" formatCode="#,##0.000;[Red]\(#,##0.000\)"/>
    <numFmt numFmtId="206" formatCode="#,##0.0000;[Red]\(#,##0.0000\)"/>
    <numFmt numFmtId="207" formatCode="#,##0.00000;[Red]\(#,##0.00000\)"/>
    <numFmt numFmtId="208" formatCode="_(* #,##0.000_);_(* \(#,##0.000\);_(* &quot;-&quot;??_);_(@_)"/>
    <numFmt numFmtId="209" formatCode="_(* #,##0.0000_);_(* \(#,##0.0000\);_(* &quot;-&quot;??_);_(@_)"/>
    <numFmt numFmtId="210" formatCode="_(* #,##0.00000_);_(* \(#,##0.00000\);_(* &quot;-&quot;??_);_(@_)"/>
    <numFmt numFmtId="211" formatCode="_(* #,##0.000000_);_(* \(#,##0.000000\);_(* &quot;-&quot;??_);_(@_)"/>
  </numFmts>
  <fonts count="24">
    <font>
      <sz val="8"/>
      <name val="Arial"/>
      <family val="2"/>
    </font>
    <font>
      <sz val="9"/>
      <name val="Book Antiqua"/>
      <family val="1"/>
    </font>
    <font>
      <b/>
      <sz val="10"/>
      <name val="Book Antiqua"/>
      <family val="1"/>
    </font>
    <font>
      <sz val="10"/>
      <name val="Book Antiqua"/>
      <family val="1"/>
    </font>
    <font>
      <b/>
      <sz val="9"/>
      <name val="Book Antiqua"/>
      <family val="1"/>
    </font>
    <font>
      <sz val="9"/>
      <color indexed="12"/>
      <name val="Book Antiqua"/>
      <family val="1"/>
    </font>
    <font>
      <sz val="10"/>
      <color indexed="62"/>
      <name val="Book Antiqua"/>
      <family val="1"/>
    </font>
    <font>
      <b/>
      <sz val="10"/>
      <color indexed="62"/>
      <name val="Book Antiqua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u val="singleAccounting"/>
      <sz val="10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u val="single"/>
      <sz val="10"/>
      <name val="Book Antiqua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>
        <color indexed="55"/>
      </left>
      <right style="thin"/>
      <top>
        <color indexed="63"/>
      </top>
      <bottom>
        <color indexed="63"/>
      </bottom>
    </border>
    <border>
      <left style="hair">
        <color indexed="55"/>
      </left>
      <right style="thin"/>
      <top>
        <color indexed="63"/>
      </top>
      <bottom style="thin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37" fontId="3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188" fontId="3" fillId="0" borderId="0" xfId="15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0" borderId="0" xfId="15" applyNumberFormat="1" applyFont="1" applyAlignment="1">
      <alignment horizontal="center"/>
    </xf>
    <xf numFmtId="188" fontId="2" fillId="0" borderId="1" xfId="15" applyNumberFormat="1" applyFont="1" applyBorder="1" applyAlignment="1" quotePrefix="1">
      <alignment horizontal="center"/>
    </xf>
    <xf numFmtId="188" fontId="2" fillId="0" borderId="0" xfId="0" applyNumberFormat="1" applyFont="1" applyFill="1" applyAlignment="1">
      <alignment/>
    </xf>
    <xf numFmtId="171" fontId="2" fillId="0" borderId="0" xfId="15" applyFont="1" applyBorder="1" applyAlignment="1" quotePrefix="1">
      <alignment horizontal="center"/>
    </xf>
    <xf numFmtId="188" fontId="10" fillId="0" borderId="0" xfId="15" applyNumberFormat="1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88" fontId="3" fillId="0" borderId="0" xfId="15" applyNumberFormat="1" applyFont="1" applyAlignment="1">
      <alignment horizontal="right"/>
    </xf>
    <xf numFmtId="188" fontId="3" fillId="0" borderId="0" xfId="15" applyNumberFormat="1" applyFont="1" applyAlignment="1" quotePrefix="1">
      <alignment/>
    </xf>
    <xf numFmtId="188" fontId="2" fillId="0" borderId="1" xfId="15" applyNumberFormat="1" applyFont="1" applyBorder="1" applyAlignment="1">
      <alignment/>
    </xf>
    <xf numFmtId="188" fontId="2" fillId="0" borderId="0" xfId="15" applyNumberFormat="1" applyFont="1" applyAlignment="1">
      <alignment/>
    </xf>
    <xf numFmtId="195" fontId="2" fillId="0" borderId="0" xfId="0" applyNumberFormat="1" applyFont="1" applyAlignment="1">
      <alignment horizontal="center" vertical="top" wrapText="1"/>
    </xf>
    <xf numFmtId="0" fontId="1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right"/>
    </xf>
    <xf numFmtId="0" fontId="3" fillId="0" borderId="6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95" fontId="3" fillId="0" borderId="2" xfId="0" applyNumberFormat="1" applyFont="1" applyFill="1" applyBorder="1" applyAlignment="1">
      <alignment horizontal="right" vertical="top" wrapText="1"/>
    </xf>
    <xf numFmtId="195" fontId="3" fillId="0" borderId="4" xfId="0" applyNumberFormat="1" applyFont="1" applyFill="1" applyBorder="1" applyAlignment="1">
      <alignment vertical="top" wrapText="1"/>
    </xf>
    <xf numFmtId="195" fontId="3" fillId="0" borderId="0" xfId="0" applyNumberFormat="1" applyFont="1" applyFill="1" applyAlignment="1">
      <alignment vertical="top" wrapText="1"/>
    </xf>
    <xf numFmtId="195" fontId="3" fillId="0" borderId="5" xfId="0" applyNumberFormat="1" applyFont="1" applyFill="1" applyBorder="1" applyAlignment="1">
      <alignment horizontal="right" vertical="top" wrapText="1"/>
    </xf>
    <xf numFmtId="195" fontId="3" fillId="0" borderId="9" xfId="0" applyNumberFormat="1" applyFont="1" applyFill="1" applyBorder="1" applyAlignment="1">
      <alignment vertical="top" wrapText="1"/>
    </xf>
    <xf numFmtId="195" fontId="4" fillId="0" borderId="0" xfId="0" applyNumberFormat="1" applyFont="1" applyFill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5" xfId="0" applyFont="1" applyFill="1" applyBorder="1" applyAlignment="1" quotePrefix="1">
      <alignment horizontal="right"/>
    </xf>
    <xf numFmtId="0" fontId="1" fillId="0" borderId="9" xfId="0" applyFont="1" applyFill="1" applyBorder="1" applyAlignment="1">
      <alignment/>
    </xf>
    <xf numFmtId="188" fontId="1" fillId="0" borderId="11" xfId="15" applyNumberFormat="1" applyFont="1" applyFill="1" applyBorder="1" applyAlignment="1">
      <alignment horizontal="center"/>
    </xf>
    <xf numFmtId="188" fontId="1" fillId="0" borderId="0" xfId="15" applyNumberFormat="1" applyFont="1" applyFill="1" applyBorder="1" applyAlignment="1" quotePrefix="1">
      <alignment horizontal="center"/>
    </xf>
    <xf numFmtId="188" fontId="1" fillId="0" borderId="0" xfId="15" applyNumberFormat="1" applyFont="1" applyFill="1" applyBorder="1" applyAlignment="1">
      <alignment horizontal="center"/>
    </xf>
    <xf numFmtId="188" fontId="1" fillId="0" borderId="11" xfId="15" applyNumberFormat="1" applyFont="1" applyFill="1" applyBorder="1" applyAlignment="1" quotePrefix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8" xfId="0" applyFont="1" applyFill="1" applyBorder="1" applyAlignment="1">
      <alignment/>
    </xf>
    <xf numFmtId="37" fontId="1" fillId="0" borderId="11" xfId="0" applyNumberFormat="1" applyFont="1" applyFill="1" applyBorder="1" applyAlignment="1">
      <alignment horizontal="center"/>
    </xf>
    <xf numFmtId="37" fontId="1" fillId="0" borderId="0" xfId="0" applyNumberFormat="1" applyFont="1" applyFill="1" applyBorder="1" applyAlignment="1">
      <alignment/>
    </xf>
    <xf numFmtId="37" fontId="1" fillId="0" borderId="11" xfId="0" applyNumberFormat="1" applyFont="1" applyFill="1" applyBorder="1" applyAlignment="1">
      <alignment/>
    </xf>
    <xf numFmtId="0" fontId="1" fillId="0" borderId="2" xfId="0" applyFont="1" applyFill="1" applyBorder="1" applyAlignment="1" quotePrefix="1">
      <alignment horizontal="righ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0" borderId="5" xfId="0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center"/>
    </xf>
    <xf numFmtId="37" fontId="1" fillId="0" borderId="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6" xfId="0" applyFont="1" applyFill="1" applyBorder="1" applyAlignment="1" quotePrefix="1">
      <alignment horizontal="righ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vertical="top"/>
    </xf>
    <xf numFmtId="0" fontId="1" fillId="0" borderId="9" xfId="0" applyFont="1" applyFill="1" applyBorder="1" applyAlignment="1">
      <alignment horizontal="left" vertical="top" wrapText="1"/>
    </xf>
    <xf numFmtId="37" fontId="1" fillId="0" borderId="12" xfId="0" applyNumberFormat="1" applyFont="1" applyFill="1" applyBorder="1" applyAlignment="1">
      <alignment horizontal="center"/>
    </xf>
    <xf numFmtId="37" fontId="1" fillId="0" borderId="7" xfId="0" applyNumberFormat="1" applyFont="1" applyFill="1" applyBorder="1" applyAlignment="1">
      <alignment/>
    </xf>
    <xf numFmtId="37" fontId="1" fillId="0" borderId="12" xfId="0" applyNumberFormat="1" applyFont="1" applyFill="1" applyBorder="1" applyAlignment="1">
      <alignment/>
    </xf>
    <xf numFmtId="195" fontId="1" fillId="0" borderId="5" xfId="0" applyNumberFormat="1" applyFont="1" applyFill="1" applyBorder="1" applyAlignment="1">
      <alignment horizontal="right" vertical="top" wrapText="1"/>
    </xf>
    <xf numFmtId="195" fontId="1" fillId="0" borderId="9" xfId="0" applyNumberFormat="1" applyFont="1" applyFill="1" applyBorder="1" applyAlignment="1">
      <alignment vertical="top" wrapText="1"/>
    </xf>
    <xf numFmtId="195" fontId="2" fillId="0" borderId="0" xfId="0" applyNumberFormat="1" applyFont="1" applyFill="1" applyAlignment="1">
      <alignment horizontal="center" vertical="top" wrapText="1"/>
    </xf>
    <xf numFmtId="195" fontId="2" fillId="0" borderId="11" xfId="0" applyNumberFormat="1" applyFont="1" applyFill="1" applyBorder="1" applyAlignment="1">
      <alignment horizontal="center" vertical="top" wrapText="1"/>
    </xf>
    <xf numFmtId="195" fontId="1" fillId="0" borderId="0" xfId="0" applyNumberFormat="1" applyFont="1" applyFill="1" applyAlignment="1">
      <alignment vertical="top" wrapText="1"/>
    </xf>
    <xf numFmtId="195" fontId="1" fillId="0" borderId="6" xfId="0" applyNumberFormat="1" applyFont="1" applyFill="1" applyBorder="1" applyAlignment="1">
      <alignment horizontal="right" vertical="top" wrapText="1"/>
    </xf>
    <xf numFmtId="195" fontId="1" fillId="0" borderId="8" xfId="0" applyNumberFormat="1" applyFont="1" applyFill="1" applyBorder="1" applyAlignment="1">
      <alignment vertical="top" wrapText="1"/>
    </xf>
    <xf numFmtId="195" fontId="2" fillId="0" borderId="7" xfId="0" applyNumberFormat="1" applyFont="1" applyFill="1" applyBorder="1" applyAlignment="1">
      <alignment horizontal="center" vertical="top" wrapText="1"/>
    </xf>
    <xf numFmtId="195" fontId="2" fillId="0" borderId="12" xfId="0" applyNumberFormat="1" applyFont="1" applyFill="1" applyBorder="1" applyAlignment="1">
      <alignment horizontal="center" vertical="top" wrapText="1"/>
    </xf>
    <xf numFmtId="195" fontId="4" fillId="0" borderId="0" xfId="0" applyNumberFormat="1" applyFont="1" applyFill="1" applyAlignment="1" quotePrefix="1">
      <alignment horizontal="center" vertical="top" wrapText="1"/>
    </xf>
    <xf numFmtId="195" fontId="4" fillId="0" borderId="11" xfId="0" applyNumberFormat="1" applyFont="1" applyFill="1" applyBorder="1" applyAlignment="1" quotePrefix="1">
      <alignment horizontal="center" vertical="top" wrapText="1"/>
    </xf>
    <xf numFmtId="195" fontId="1" fillId="0" borderId="7" xfId="0" applyNumberFormat="1" applyFont="1" applyFill="1" applyBorder="1" applyAlignment="1">
      <alignment horizontal="center" vertical="top" wrapText="1"/>
    </xf>
    <xf numFmtId="195" fontId="1" fillId="0" borderId="12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195" fontId="17" fillId="0" borderId="0" xfId="0" applyNumberFormat="1" applyFont="1" applyAlignment="1">
      <alignment horizontal="center" vertical="top" wrapText="1"/>
    </xf>
    <xf numFmtId="195" fontId="17" fillId="0" borderId="0" xfId="0" applyNumberFormat="1" applyFont="1" applyBorder="1" applyAlignment="1" quotePrefix="1">
      <alignment horizontal="center" vertical="top" wrapText="1"/>
    </xf>
    <xf numFmtId="195" fontId="17" fillId="0" borderId="0" xfId="0" applyNumberFormat="1" applyFont="1" applyAlignment="1" quotePrefix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37" fontId="16" fillId="0" borderId="0" xfId="0" applyNumberFormat="1" applyFont="1" applyAlignment="1">
      <alignment/>
    </xf>
    <xf numFmtId="37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7" fontId="16" fillId="0" borderId="7" xfId="0" applyNumberFormat="1" applyFont="1" applyBorder="1" applyAlignment="1">
      <alignment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7" fontId="16" fillId="0" borderId="7" xfId="0" applyNumberFormat="1" applyFont="1" applyBorder="1" applyAlignment="1">
      <alignment vertical="center"/>
    </xf>
    <xf numFmtId="37" fontId="16" fillId="0" borderId="0" xfId="0" applyNumberFormat="1" applyFont="1" applyBorder="1" applyAlignment="1">
      <alignment vertical="center"/>
    </xf>
    <xf numFmtId="37" fontId="16" fillId="0" borderId="1" xfId="0" applyNumberFormat="1" applyFont="1" applyBorder="1" applyAlignment="1">
      <alignment vertical="center"/>
    </xf>
    <xf numFmtId="39" fontId="16" fillId="0" borderId="0" xfId="0" applyNumberFormat="1" applyFont="1" applyAlignment="1">
      <alignment/>
    </xf>
    <xf numFmtId="39" fontId="16" fillId="0" borderId="0" xfId="0" applyNumberFormat="1" applyFont="1" applyBorder="1" applyAlignment="1">
      <alignment/>
    </xf>
    <xf numFmtId="189" fontId="16" fillId="0" borderId="0" xfId="0" applyNumberFormat="1" applyFont="1" applyAlignment="1">
      <alignment/>
    </xf>
    <xf numFmtId="189" fontId="16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 horizontal="justify"/>
    </xf>
    <xf numFmtId="197" fontId="16" fillId="0" borderId="0" xfId="0" applyNumberFormat="1" applyFont="1" applyAlignment="1">
      <alignment/>
    </xf>
    <xf numFmtId="0" fontId="19" fillId="0" borderId="0" xfId="0" applyFont="1" applyAlignment="1">
      <alignment/>
    </xf>
    <xf numFmtId="0" fontId="17" fillId="0" borderId="7" xfId="0" applyFont="1" applyBorder="1" applyAlignment="1">
      <alignment/>
    </xf>
    <xf numFmtId="0" fontId="19" fillId="0" borderId="7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3" xfId="0" applyFont="1" applyBorder="1" applyAlignment="1">
      <alignment/>
    </xf>
    <xf numFmtId="0" fontId="19" fillId="0" borderId="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19" fillId="0" borderId="0" xfId="0" applyFont="1" applyAlignment="1">
      <alignment vertical="top" wrapText="1"/>
    </xf>
    <xf numFmtId="195" fontId="19" fillId="0" borderId="5" xfId="0" applyNumberFormat="1" applyFont="1" applyBorder="1" applyAlignment="1">
      <alignment horizontal="center" vertical="top" wrapText="1"/>
    </xf>
    <xf numFmtId="195" fontId="19" fillId="0" borderId="0" xfId="0" applyNumberFormat="1" applyFont="1" applyBorder="1" applyAlignment="1">
      <alignment horizontal="center" vertical="top" wrapText="1"/>
    </xf>
    <xf numFmtId="195" fontId="17" fillId="0" borderId="14" xfId="0" applyNumberFormat="1" applyFont="1" applyBorder="1" applyAlignment="1">
      <alignment horizontal="center" vertical="top" wrapText="1"/>
    </xf>
    <xf numFmtId="195" fontId="17" fillId="0" borderId="9" xfId="0" applyNumberFormat="1" applyFont="1" applyBorder="1" applyAlignment="1">
      <alignment horizontal="center" vertical="top" wrapText="1"/>
    </xf>
    <xf numFmtId="195" fontId="19" fillId="0" borderId="0" xfId="0" applyNumberFormat="1" applyFont="1" applyAlignment="1">
      <alignment horizontal="center" vertical="top" wrapText="1"/>
    </xf>
    <xf numFmtId="0" fontId="20" fillId="0" borderId="6" xfId="0" applyFont="1" applyBorder="1" applyAlignment="1">
      <alignment vertical="top" wrapText="1"/>
    </xf>
    <xf numFmtId="0" fontId="20" fillId="0" borderId="7" xfId="0" applyFont="1" applyBorder="1" applyAlignment="1">
      <alignment vertical="top" wrapText="1"/>
    </xf>
    <xf numFmtId="0" fontId="17" fillId="0" borderId="1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16" fillId="0" borderId="5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9" xfId="0" applyFont="1" applyBorder="1" applyAlignment="1">
      <alignment/>
    </xf>
    <xf numFmtId="37" fontId="16" fillId="0" borderId="9" xfId="0" applyNumberFormat="1" applyFont="1" applyBorder="1" applyAlignment="1">
      <alignment/>
    </xf>
    <xf numFmtId="0" fontId="16" fillId="0" borderId="14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6" xfId="0" applyFont="1" applyBorder="1" applyAlignment="1">
      <alignment/>
    </xf>
    <xf numFmtId="0" fontId="16" fillId="0" borderId="7" xfId="0" applyFont="1" applyBorder="1" applyAlignment="1">
      <alignment/>
    </xf>
    <xf numFmtId="0" fontId="16" fillId="0" borderId="15" xfId="0" applyFont="1" applyBorder="1" applyAlignment="1">
      <alignment/>
    </xf>
    <xf numFmtId="0" fontId="16" fillId="0" borderId="8" xfId="0" applyFont="1" applyBorder="1" applyAlignment="1">
      <alignment/>
    </xf>
    <xf numFmtId="201" fontId="16" fillId="0" borderId="15" xfId="0" applyNumberFormat="1" applyFont="1" applyBorder="1" applyAlignment="1">
      <alignment/>
    </xf>
    <xf numFmtId="201" fontId="16" fillId="0" borderId="13" xfId="0" applyNumberFormat="1" applyFont="1" applyBorder="1" applyAlignment="1">
      <alignment/>
    </xf>
    <xf numFmtId="201" fontId="16" fillId="0" borderId="5" xfId="0" applyNumberFormat="1" applyFont="1" applyBorder="1" applyAlignment="1">
      <alignment horizontal="right"/>
    </xf>
    <xf numFmtId="201" fontId="16" fillId="0" borderId="16" xfId="0" applyNumberFormat="1" applyFont="1" applyBorder="1" applyAlignment="1">
      <alignment horizontal="right"/>
    </xf>
    <xf numFmtId="201" fontId="16" fillId="0" borderId="14" xfId="0" applyNumberFormat="1" applyFont="1" applyBorder="1" applyAlignment="1">
      <alignment/>
    </xf>
    <xf numFmtId="201" fontId="16" fillId="0" borderId="9" xfId="0" applyNumberFormat="1" applyFont="1" applyBorder="1" applyAlignment="1">
      <alignment horizontal="right"/>
    </xf>
    <xf numFmtId="201" fontId="16" fillId="0" borderId="17" xfId="0" applyNumberFormat="1" applyFont="1" applyBorder="1" applyAlignment="1">
      <alignment horizontal="right"/>
    </xf>
    <xf numFmtId="201" fontId="16" fillId="0" borderId="8" xfId="0" applyNumberFormat="1" applyFont="1" applyBorder="1" applyAlignment="1" quotePrefix="1">
      <alignment horizontal="right"/>
    </xf>
    <xf numFmtId="201" fontId="16" fillId="0" borderId="4" xfId="0" applyNumberFormat="1" applyFont="1" applyBorder="1" applyAlignment="1" quotePrefix="1">
      <alignment horizontal="right"/>
    </xf>
    <xf numFmtId="201" fontId="16" fillId="0" borderId="8" xfId="0" applyNumberFormat="1" applyFont="1" applyFill="1" applyBorder="1" applyAlignment="1" quotePrefix="1">
      <alignment horizontal="right"/>
    </xf>
    <xf numFmtId="201" fontId="16" fillId="0" borderId="9" xfId="0" applyNumberFormat="1" applyFont="1" applyBorder="1" applyAlignment="1" quotePrefix="1">
      <alignment horizontal="right"/>
    </xf>
    <xf numFmtId="201" fontId="16" fillId="0" borderId="18" xfId="0" applyNumberFormat="1" applyFont="1" applyBorder="1" applyAlignment="1">
      <alignment/>
    </xf>
    <xf numFmtId="201" fontId="16" fillId="0" borderId="19" xfId="0" applyNumberFormat="1" applyFont="1" applyBorder="1" applyAlignment="1" quotePrefix="1">
      <alignment horizontal="right"/>
    </xf>
    <xf numFmtId="201" fontId="3" fillId="0" borderId="0" xfId="15" applyNumberFormat="1" applyFont="1" applyAlignment="1" quotePrefix="1">
      <alignment horizontal="center"/>
    </xf>
    <xf numFmtId="201" fontId="3" fillId="0" borderId="0" xfId="0" applyNumberFormat="1" applyFont="1" applyAlignment="1">
      <alignment horizontal="center"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/>
    </xf>
    <xf numFmtId="201" fontId="3" fillId="0" borderId="0" xfId="15" applyNumberFormat="1" applyFont="1" applyAlignment="1">
      <alignment horizontal="center"/>
    </xf>
    <xf numFmtId="201" fontId="3" fillId="0" borderId="0" xfId="15" applyNumberFormat="1" applyFont="1" applyBorder="1" applyAlignment="1" quotePrefix="1">
      <alignment horizontal="center"/>
    </xf>
    <xf numFmtId="201" fontId="3" fillId="0" borderId="0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 horizontal="center"/>
    </xf>
    <xf numFmtId="201" fontId="3" fillId="0" borderId="7" xfId="15" applyNumberFormat="1" applyFont="1" applyBorder="1" applyAlignment="1">
      <alignment/>
    </xf>
    <xf numFmtId="201" fontId="3" fillId="0" borderId="7" xfId="0" applyNumberFormat="1" applyFont="1" applyBorder="1" applyAlignment="1">
      <alignment horizontal="center"/>
    </xf>
    <xf numFmtId="201" fontId="3" fillId="0" borderId="7" xfId="15" applyNumberFormat="1" applyFont="1" applyBorder="1" applyAlignment="1" quotePrefix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0" borderId="0" xfId="0" applyNumberFormat="1" applyFont="1" applyAlignment="1">
      <alignment/>
    </xf>
    <xf numFmtId="201" fontId="3" fillId="0" borderId="20" xfId="0" applyNumberFormat="1" applyFont="1" applyBorder="1" applyAlignment="1">
      <alignment horizontal="center"/>
    </xf>
    <xf numFmtId="201" fontId="3" fillId="0" borderId="20" xfId="15" applyNumberFormat="1" applyFont="1" applyBorder="1" applyAlignment="1" quotePrefix="1">
      <alignment horizontal="center"/>
    </xf>
    <xf numFmtId="201" fontId="3" fillId="0" borderId="1" xfId="15" applyNumberFormat="1" applyFont="1" applyBorder="1" applyAlignment="1">
      <alignment horizontal="center"/>
    </xf>
    <xf numFmtId="201" fontId="3" fillId="0" borderId="21" xfId="0" applyNumberFormat="1" applyFont="1" applyBorder="1" applyAlignment="1">
      <alignment horizontal="center"/>
    </xf>
    <xf numFmtId="201" fontId="3" fillId="0" borderId="0" xfId="0" applyNumberFormat="1" applyFont="1" applyFill="1" applyAlignment="1">
      <alignment horizontal="center"/>
    </xf>
    <xf numFmtId="201" fontId="3" fillId="0" borderId="7" xfId="0" applyNumberFormat="1" applyFont="1" applyFill="1" applyBorder="1" applyAlignment="1">
      <alignment horizontal="center"/>
    </xf>
    <xf numFmtId="198" fontId="16" fillId="0" borderId="5" xfId="0" applyNumberFormat="1" applyFont="1" applyBorder="1" applyAlignment="1">
      <alignment horizontal="center"/>
    </xf>
    <xf numFmtId="201" fontId="22" fillId="0" borderId="6" xfId="0" applyNumberFormat="1" applyFont="1" applyBorder="1" applyAlignment="1">
      <alignment/>
    </xf>
    <xf numFmtId="198" fontId="23" fillId="0" borderId="5" xfId="0" applyNumberFormat="1" applyFont="1" applyBorder="1" applyAlignment="1">
      <alignment horizontal="center"/>
    </xf>
    <xf numFmtId="188" fontId="2" fillId="0" borderId="3" xfId="15" applyNumberFormat="1" applyFont="1" applyBorder="1" applyAlignment="1">
      <alignment/>
    </xf>
    <xf numFmtId="188" fontId="2" fillId="0" borderId="0" xfId="15" applyNumberFormat="1" applyFont="1" applyBorder="1" applyAlignment="1">
      <alignment/>
    </xf>
    <xf numFmtId="198" fontId="16" fillId="0" borderId="22" xfId="0" applyNumberFormat="1" applyFont="1" applyBorder="1" applyAlignment="1">
      <alignment horizontal="center"/>
    </xf>
    <xf numFmtId="198" fontId="16" fillId="0" borderId="22" xfId="0" applyNumberFormat="1" applyFont="1" applyBorder="1" applyAlignment="1">
      <alignment horizontal="left" indent="4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16" fillId="0" borderId="0" xfId="0" applyFont="1" applyAlignment="1">
      <alignment horizontal="justify" wrapText="1"/>
    </xf>
    <xf numFmtId="0" fontId="16" fillId="0" borderId="0" xfId="0" applyFont="1" applyAlignment="1" quotePrefix="1">
      <alignment horizontal="justify" wrapText="1"/>
    </xf>
    <xf numFmtId="0" fontId="3" fillId="0" borderId="0" xfId="0" applyFont="1" applyAlignment="1" quotePrefix="1">
      <alignment horizontal="left" vertical="center" wrapText="1"/>
    </xf>
    <xf numFmtId="0" fontId="12" fillId="0" borderId="0" xfId="0" applyFont="1" applyAlignment="1">
      <alignment wrapText="1"/>
    </xf>
    <xf numFmtId="171" fontId="1" fillId="0" borderId="11" xfId="15" applyNumberFormat="1" applyFont="1" applyFill="1" applyBorder="1" applyAlignment="1">
      <alignment horizontal="center"/>
    </xf>
    <xf numFmtId="195" fontId="2" fillId="0" borderId="6" xfId="0" applyNumberFormat="1" applyFont="1" applyFill="1" applyBorder="1" applyAlignment="1">
      <alignment horizontal="center" vertical="top" wrapText="1"/>
    </xf>
    <xf numFmtId="195" fontId="2" fillId="0" borderId="8" xfId="0" applyNumberFormat="1" applyFont="1" applyFill="1" applyBorder="1" applyAlignment="1">
      <alignment horizontal="center" vertical="top" wrapText="1"/>
    </xf>
    <xf numFmtId="198" fontId="1" fillId="0" borderId="11" xfId="15" applyNumberFormat="1" applyFont="1" applyFill="1" applyBorder="1" applyAlignment="1">
      <alignment horizontal="right"/>
    </xf>
    <xf numFmtId="39" fontId="4" fillId="0" borderId="7" xfId="0" applyNumberFormat="1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wrapText="1"/>
    </xf>
    <xf numFmtId="188" fontId="1" fillId="0" borderId="11" xfId="15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showGridLines="0" tabSelected="1" workbookViewId="0" topLeftCell="A7">
      <selection activeCell="B44" sqref="B44"/>
    </sheetView>
  </sheetViews>
  <sheetFormatPr defaultColWidth="9.33203125" defaultRowHeight="11.25"/>
  <cols>
    <col min="1" max="1" width="5.83203125" style="96" customWidth="1"/>
    <col min="2" max="2" width="53.16015625" style="96" customWidth="1"/>
    <col min="3" max="3" width="26.83203125" style="96" customWidth="1"/>
    <col min="4" max="4" width="1.83203125" style="97" customWidth="1"/>
    <col min="5" max="5" width="26.83203125" style="96" customWidth="1"/>
    <col min="6" max="6" width="22.5" style="96" customWidth="1"/>
    <col min="7" max="16384" width="9.33203125" style="96" customWidth="1"/>
  </cols>
  <sheetData>
    <row r="1" spans="1:2" ht="15.75">
      <c r="A1" s="94" t="s">
        <v>0</v>
      </c>
      <c r="B1" s="95"/>
    </row>
    <row r="2" spans="1:2" ht="15.75">
      <c r="A2" s="94" t="s">
        <v>124</v>
      </c>
      <c r="B2" s="98"/>
    </row>
    <row r="3" spans="1:2" ht="14.25">
      <c r="A3" s="95"/>
      <c r="B3" s="95"/>
    </row>
    <row r="4" spans="1:2" ht="12.75">
      <c r="A4" s="98" t="s">
        <v>125</v>
      </c>
      <c r="B4" s="98"/>
    </row>
    <row r="6" spans="3:6" s="99" customFormat="1" ht="25.5">
      <c r="C6" s="100" t="s">
        <v>122</v>
      </c>
      <c r="D6" s="101"/>
      <c r="E6" s="100" t="s">
        <v>66</v>
      </c>
      <c r="F6" s="101"/>
    </row>
    <row r="7" spans="3:6" s="99" customFormat="1" ht="12.75">
      <c r="C7" s="102">
        <v>38686</v>
      </c>
      <c r="D7" s="103"/>
      <c r="E7" s="104">
        <v>38595</v>
      </c>
      <c r="F7" s="101"/>
    </row>
    <row r="8" spans="3:6" s="99" customFormat="1" ht="12.75">
      <c r="C8" s="100" t="s">
        <v>5</v>
      </c>
      <c r="D8" s="101"/>
      <c r="E8" s="100" t="s">
        <v>5</v>
      </c>
      <c r="F8" s="101"/>
    </row>
    <row r="9" spans="3:6" s="99" customFormat="1" ht="12.75">
      <c r="C9" s="105" t="s">
        <v>19</v>
      </c>
      <c r="D9" s="101"/>
      <c r="E9" s="105" t="s">
        <v>74</v>
      </c>
      <c r="F9" s="101"/>
    </row>
    <row r="10" ht="12.75">
      <c r="F10" s="97"/>
    </row>
    <row r="11" spans="1:6" ht="12.75">
      <c r="A11" s="96" t="s">
        <v>20</v>
      </c>
      <c r="C11" s="106">
        <v>1997.873</v>
      </c>
      <c r="D11" s="107"/>
      <c r="E11" s="106">
        <v>2077</v>
      </c>
      <c r="F11" s="107"/>
    </row>
    <row r="12" spans="1:6" ht="12.75">
      <c r="A12" s="96" t="s">
        <v>21</v>
      </c>
      <c r="C12" s="106">
        <v>5615.476</v>
      </c>
      <c r="D12" s="107"/>
      <c r="E12" s="106">
        <v>5808</v>
      </c>
      <c r="F12" s="107"/>
    </row>
    <row r="13" spans="3:6" ht="12.75">
      <c r="C13" s="106"/>
      <c r="D13" s="107"/>
      <c r="E13" s="106"/>
      <c r="F13" s="107"/>
    </row>
    <row r="14" spans="1:6" ht="12.75">
      <c r="A14" s="108" t="s">
        <v>22</v>
      </c>
      <c r="C14" s="106"/>
      <c r="D14" s="107"/>
      <c r="E14" s="106"/>
      <c r="F14" s="107"/>
    </row>
    <row r="15" spans="2:6" ht="12.75">
      <c r="B15" s="96" t="s">
        <v>40</v>
      </c>
      <c r="C15" s="106">
        <v>1721</v>
      </c>
      <c r="D15" s="107"/>
      <c r="E15" s="106">
        <v>1230</v>
      </c>
      <c r="F15" s="107"/>
    </row>
    <row r="16" spans="1:6" ht="12.75">
      <c r="A16" s="96" t="s">
        <v>23</v>
      </c>
      <c r="B16" s="96" t="s">
        <v>76</v>
      </c>
      <c r="C16" s="106">
        <v>730.89</v>
      </c>
      <c r="D16" s="107"/>
      <c r="E16" s="106">
        <v>514</v>
      </c>
      <c r="F16" s="107"/>
    </row>
    <row r="17" spans="1:6" ht="12.75">
      <c r="A17" s="96" t="s">
        <v>24</v>
      </c>
      <c r="B17" s="96" t="s">
        <v>3</v>
      </c>
      <c r="C17" s="106">
        <v>3951.959</v>
      </c>
      <c r="D17" s="107"/>
      <c r="E17" s="106">
        <v>4406</v>
      </c>
      <c r="F17" s="107"/>
    </row>
    <row r="18" spans="1:6" ht="12.75">
      <c r="A18" s="96" t="s">
        <v>25</v>
      </c>
      <c r="B18" s="96" t="s">
        <v>77</v>
      </c>
      <c r="C18" s="107">
        <v>42</v>
      </c>
      <c r="D18" s="107"/>
      <c r="E18" s="107">
        <v>244</v>
      </c>
      <c r="F18" s="107"/>
    </row>
    <row r="19" spans="3:6" ht="9.75" customHeight="1">
      <c r="C19" s="109"/>
      <c r="D19" s="107"/>
      <c r="E19" s="109"/>
      <c r="F19" s="107"/>
    </row>
    <row r="20" spans="2:6" s="110" customFormat="1" ht="19.5" customHeight="1">
      <c r="B20" s="111" t="s">
        <v>82</v>
      </c>
      <c r="C20" s="112">
        <f>SUM(C15:C18)</f>
        <v>6445.849</v>
      </c>
      <c r="D20" s="113"/>
      <c r="E20" s="112">
        <f>SUM(E15:E19)</f>
        <v>6394</v>
      </c>
      <c r="F20" s="113"/>
    </row>
    <row r="21" spans="3:6" ht="12.75">
      <c r="C21" s="106"/>
      <c r="D21" s="107"/>
      <c r="E21" s="106"/>
      <c r="F21" s="107"/>
    </row>
    <row r="22" spans="1:6" ht="12.75">
      <c r="A22" s="108" t="s">
        <v>26</v>
      </c>
      <c r="C22" s="106"/>
      <c r="D22" s="107"/>
      <c r="E22" s="106"/>
      <c r="F22" s="107"/>
    </row>
    <row r="23" spans="1:6" ht="12.75">
      <c r="A23" s="96" t="s">
        <v>27</v>
      </c>
      <c r="B23" s="96" t="s">
        <v>78</v>
      </c>
      <c r="C23" s="106">
        <v>14.896</v>
      </c>
      <c r="D23" s="107"/>
      <c r="E23" s="106">
        <v>46</v>
      </c>
      <c r="F23" s="107"/>
    </row>
    <row r="24" spans="2:6" ht="12.75">
      <c r="B24" s="96" t="s">
        <v>79</v>
      </c>
      <c r="C24" s="106">
        <v>3.125</v>
      </c>
      <c r="D24" s="107"/>
      <c r="E24" s="106">
        <v>0</v>
      </c>
      <c r="F24" s="107"/>
    </row>
    <row r="25" spans="1:6" ht="12.75">
      <c r="A25" s="96" t="s">
        <v>75</v>
      </c>
      <c r="B25" s="96" t="s">
        <v>80</v>
      </c>
      <c r="C25" s="107">
        <v>227.793</v>
      </c>
      <c r="D25" s="107"/>
      <c r="E25" s="107">
        <v>150</v>
      </c>
      <c r="F25" s="107"/>
    </row>
    <row r="26" spans="3:6" ht="9.75" customHeight="1">
      <c r="C26" s="109"/>
      <c r="D26" s="107"/>
      <c r="E26" s="109"/>
      <c r="F26" s="107"/>
    </row>
    <row r="27" spans="2:6" s="110" customFormat="1" ht="19.5" customHeight="1">
      <c r="B27" s="111" t="s">
        <v>83</v>
      </c>
      <c r="C27" s="112">
        <f>SUM(C23:C26)</f>
        <v>245.81400000000002</v>
      </c>
      <c r="D27" s="113"/>
      <c r="E27" s="112">
        <f>SUM(E23:E25)</f>
        <v>196</v>
      </c>
      <c r="F27" s="113"/>
    </row>
    <row r="28" spans="3:6" ht="12.75">
      <c r="C28" s="106"/>
      <c r="D28" s="107"/>
      <c r="E28" s="106"/>
      <c r="F28" s="107"/>
    </row>
    <row r="29" spans="1:6" ht="12.75">
      <c r="A29" s="96" t="s">
        <v>28</v>
      </c>
      <c r="C29" s="106">
        <f>C20-C27</f>
        <v>6200.035</v>
      </c>
      <c r="D29" s="107"/>
      <c r="E29" s="106">
        <f>E20-E27</f>
        <v>6198</v>
      </c>
      <c r="F29" s="107"/>
    </row>
    <row r="30" spans="3:6" ht="9.75" customHeight="1">
      <c r="C30" s="106"/>
      <c r="D30" s="107"/>
      <c r="E30" s="106"/>
      <c r="F30" s="107"/>
    </row>
    <row r="31" spans="3:6" s="110" customFormat="1" ht="19.5" customHeight="1" thickBot="1">
      <c r="C31" s="114">
        <f>+C11+C12+C29</f>
        <v>13813.384</v>
      </c>
      <c r="D31" s="113"/>
      <c r="E31" s="114">
        <f>E11+E12+E29</f>
        <v>14083</v>
      </c>
      <c r="F31" s="113"/>
    </row>
    <row r="32" spans="3:6" ht="13.5" thickTop="1">
      <c r="C32" s="106"/>
      <c r="D32" s="107"/>
      <c r="E32" s="106"/>
      <c r="F32" s="107"/>
    </row>
    <row r="33" spans="1:6" ht="12.75">
      <c r="A33" s="96" t="s">
        <v>29</v>
      </c>
      <c r="C33" s="106">
        <v>10000</v>
      </c>
      <c r="D33" s="107"/>
      <c r="E33" s="106">
        <v>10000</v>
      </c>
      <c r="F33" s="107"/>
    </row>
    <row r="34" spans="1:6" ht="12.75">
      <c r="A34" s="96" t="s">
        <v>30</v>
      </c>
      <c r="C34" s="106">
        <v>2032</v>
      </c>
      <c r="D34" s="107"/>
      <c r="E34" s="106">
        <v>2032</v>
      </c>
      <c r="F34" s="107"/>
    </row>
    <row r="35" spans="1:6" ht="12.75">
      <c r="A35" s="96" t="s">
        <v>31</v>
      </c>
      <c r="B35" s="97"/>
      <c r="C35" s="107">
        <f>1781</f>
        <v>1781</v>
      </c>
      <c r="D35" s="107"/>
      <c r="E35" s="107">
        <v>2051</v>
      </c>
      <c r="F35" s="107"/>
    </row>
    <row r="36" spans="3:6" ht="9.75" customHeight="1">
      <c r="C36" s="109"/>
      <c r="D36" s="107"/>
      <c r="E36" s="109"/>
      <c r="F36" s="107"/>
    </row>
    <row r="37" spans="1:6" s="110" customFormat="1" ht="19.5" customHeight="1">
      <c r="A37" s="110" t="s">
        <v>32</v>
      </c>
      <c r="C37" s="113">
        <f>SUM(C33:C35)</f>
        <v>13813</v>
      </c>
      <c r="D37" s="113"/>
      <c r="E37" s="113">
        <f>SUM(E33:E35)</f>
        <v>14083</v>
      </c>
      <c r="F37" s="113"/>
    </row>
    <row r="38" spans="1:6" ht="12.75">
      <c r="A38" s="96" t="s">
        <v>33</v>
      </c>
      <c r="C38" s="106">
        <v>0</v>
      </c>
      <c r="D38" s="107"/>
      <c r="E38" s="106">
        <v>0</v>
      </c>
      <c r="F38" s="107"/>
    </row>
    <row r="39" spans="3:6" ht="9.75" customHeight="1">
      <c r="C39" s="106"/>
      <c r="D39" s="107"/>
      <c r="E39" s="106"/>
      <c r="F39" s="107"/>
    </row>
    <row r="40" spans="3:6" s="110" customFormat="1" ht="19.5" customHeight="1" thickBot="1">
      <c r="C40" s="114">
        <f>C37+C38</f>
        <v>13813</v>
      </c>
      <c r="D40" s="113"/>
      <c r="E40" s="114">
        <f>E37+E38</f>
        <v>14083</v>
      </c>
      <c r="F40" s="113"/>
    </row>
    <row r="41" spans="3:6" ht="13.5" thickTop="1">
      <c r="C41" s="106"/>
      <c r="D41" s="107"/>
      <c r="E41" s="106"/>
      <c r="F41" s="107"/>
    </row>
    <row r="42" spans="1:6" ht="12.75">
      <c r="A42" s="96" t="s">
        <v>81</v>
      </c>
      <c r="C42" s="115">
        <f>+(C31-C12)/(C33*10)</f>
        <v>0.08197908</v>
      </c>
      <c r="D42" s="116"/>
      <c r="E42" s="115">
        <f>+(E31-E12)/(E33*10)</f>
        <v>0.08275</v>
      </c>
      <c r="F42" s="116"/>
    </row>
    <row r="43" spans="3:6" ht="12.75">
      <c r="C43" s="117"/>
      <c r="D43" s="118"/>
      <c r="E43" s="117"/>
      <c r="F43" s="118"/>
    </row>
    <row r="46" spans="1:7" ht="12.75">
      <c r="A46" s="119"/>
      <c r="B46" s="119"/>
      <c r="C46" s="119"/>
      <c r="D46" s="119"/>
      <c r="E46" s="119"/>
      <c r="F46" s="119"/>
      <c r="G46" s="120"/>
    </row>
    <row r="47" ht="12.75">
      <c r="A47" s="96" t="s">
        <v>123</v>
      </c>
    </row>
    <row r="48" ht="12.75">
      <c r="A48" s="121" t="s">
        <v>126</v>
      </c>
    </row>
  </sheetData>
  <printOptions horizontalCentered="1"/>
  <pageMargins left="0.75" right="0.25" top="0.5" bottom="0.5" header="0.25" footer="0.2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E18" sqref="E18"/>
    </sheetView>
  </sheetViews>
  <sheetFormatPr defaultColWidth="9.33203125" defaultRowHeight="11.25"/>
  <cols>
    <col min="1" max="1" width="3.83203125" style="122" customWidth="1"/>
    <col min="2" max="2" width="30" style="122" customWidth="1"/>
    <col min="3" max="6" width="20.83203125" style="122" customWidth="1"/>
    <col min="7" max="16384" width="9.33203125" style="122" customWidth="1"/>
  </cols>
  <sheetData>
    <row r="1" spans="1:2" ht="15.75">
      <c r="A1" s="94" t="s">
        <v>0</v>
      </c>
      <c r="B1" s="95"/>
    </row>
    <row r="2" spans="1:2" ht="15.75">
      <c r="A2" s="94" t="str">
        <f>'Balance Sheet'!A2</f>
        <v>QUARTERLY REPORT - FIRST QUARTER</v>
      </c>
      <c r="B2" s="98"/>
    </row>
    <row r="3" spans="1:2" ht="14.25">
      <c r="A3" s="95"/>
      <c r="B3" s="95"/>
    </row>
    <row r="4" spans="1:2" ht="12.75">
      <c r="A4" s="98" t="s">
        <v>104</v>
      </c>
      <c r="B4" s="98"/>
    </row>
    <row r="5" spans="1:6" ht="12.75">
      <c r="A5" s="123" t="s">
        <v>127</v>
      </c>
      <c r="B5" s="123"/>
      <c r="C5" s="124"/>
      <c r="D5" s="124"/>
      <c r="E5" s="124"/>
      <c r="F5" s="124"/>
    </row>
    <row r="6" spans="1:6" ht="12">
      <c r="A6" s="125"/>
      <c r="B6" s="126"/>
      <c r="C6" s="191" t="s">
        <v>6</v>
      </c>
      <c r="D6" s="192"/>
      <c r="E6" s="191" t="s">
        <v>7</v>
      </c>
      <c r="F6" s="192"/>
    </row>
    <row r="7" spans="1:6" s="131" customFormat="1" ht="36">
      <c r="A7" s="127"/>
      <c r="B7" s="128"/>
      <c r="C7" s="129" t="s">
        <v>70</v>
      </c>
      <c r="D7" s="130" t="s">
        <v>71</v>
      </c>
      <c r="E7" s="129" t="s">
        <v>72</v>
      </c>
      <c r="F7" s="130" t="s">
        <v>73</v>
      </c>
    </row>
    <row r="8" spans="1:6" s="136" customFormat="1" ht="12.75">
      <c r="A8" s="132"/>
      <c r="B8" s="133"/>
      <c r="C8" s="134">
        <v>38686</v>
      </c>
      <c r="D8" s="135">
        <v>38321</v>
      </c>
      <c r="E8" s="134">
        <f>C8</f>
        <v>38686</v>
      </c>
      <c r="F8" s="135">
        <f>D8</f>
        <v>38321</v>
      </c>
    </row>
    <row r="9" spans="1:6" s="141" customFormat="1" ht="12.75">
      <c r="A9" s="137"/>
      <c r="B9" s="138"/>
      <c r="C9" s="139" t="s">
        <v>5</v>
      </c>
      <c r="D9" s="140" t="s">
        <v>5</v>
      </c>
      <c r="E9" s="139" t="s">
        <v>5</v>
      </c>
      <c r="F9" s="140" t="s">
        <v>5</v>
      </c>
    </row>
    <row r="10" spans="1:6" ht="12.75">
      <c r="A10" s="142"/>
      <c r="B10" s="97"/>
      <c r="C10" s="143"/>
      <c r="D10" s="144"/>
      <c r="E10" s="143"/>
      <c r="F10" s="144"/>
    </row>
    <row r="11" spans="1:6" ht="12.75">
      <c r="A11" s="142"/>
      <c r="B11" s="97" t="s">
        <v>1</v>
      </c>
      <c r="C11" s="154">
        <v>654.22621</v>
      </c>
      <c r="D11" s="155">
        <v>866</v>
      </c>
      <c r="E11" s="156">
        <v>654</v>
      </c>
      <c r="F11" s="157">
        <v>866</v>
      </c>
    </row>
    <row r="12" spans="1:6" ht="12.75">
      <c r="A12" s="142"/>
      <c r="B12" s="97" t="s">
        <v>8</v>
      </c>
      <c r="C12" s="185">
        <v>-235</v>
      </c>
      <c r="D12" s="158">
        <v>-222</v>
      </c>
      <c r="E12" s="152">
        <v>-235</v>
      </c>
      <c r="F12" s="159">
        <v>-222</v>
      </c>
    </row>
    <row r="13" spans="1:6" ht="12.75">
      <c r="A13" s="142"/>
      <c r="B13" s="97" t="s">
        <v>9</v>
      </c>
      <c r="C13" s="153">
        <f>C11+C12</f>
        <v>419.22621000000004</v>
      </c>
      <c r="D13" s="160">
        <f>SUM(D11:D12)</f>
        <v>644</v>
      </c>
      <c r="E13" s="153">
        <f>E11+E12</f>
        <v>419</v>
      </c>
      <c r="F13" s="160">
        <f>SUM(F11:F12)</f>
        <v>644</v>
      </c>
    </row>
    <row r="14" spans="1:6" ht="12.75">
      <c r="A14" s="142"/>
      <c r="B14" s="97" t="s">
        <v>10</v>
      </c>
      <c r="C14" s="152">
        <v>-716</v>
      </c>
      <c r="D14" s="161">
        <v>-477</v>
      </c>
      <c r="E14" s="152">
        <v>-716</v>
      </c>
      <c r="F14" s="159">
        <v>-477</v>
      </c>
    </row>
    <row r="15" spans="1:6" ht="12.75">
      <c r="A15" s="142"/>
      <c r="B15" s="97" t="s">
        <v>11</v>
      </c>
      <c r="C15" s="156">
        <f>SUM(C13:C14)</f>
        <v>-296.77378999999996</v>
      </c>
      <c r="D15" s="162">
        <f>SUM(D13:D14)</f>
        <v>167</v>
      </c>
      <c r="E15" s="156">
        <f>E13+E14</f>
        <v>-297</v>
      </c>
      <c r="F15" s="162">
        <f>SUM(F13:F14)</f>
        <v>167</v>
      </c>
    </row>
    <row r="16" spans="1:6" ht="12.75">
      <c r="A16" s="142"/>
      <c r="B16" s="97" t="s">
        <v>12</v>
      </c>
      <c r="C16" s="156">
        <v>26.826</v>
      </c>
      <c r="D16" s="162">
        <v>32</v>
      </c>
      <c r="E16" s="156">
        <v>27</v>
      </c>
      <c r="F16" s="162">
        <v>32</v>
      </c>
    </row>
    <row r="17" spans="1:6" ht="12.75">
      <c r="A17" s="142"/>
      <c r="B17" s="97" t="s">
        <v>13</v>
      </c>
      <c r="C17" s="152">
        <v>0</v>
      </c>
      <c r="D17" s="159">
        <v>0</v>
      </c>
      <c r="E17" s="152">
        <v>0</v>
      </c>
      <c r="F17" s="159">
        <v>0</v>
      </c>
    </row>
    <row r="18" spans="1:6" ht="12.75">
      <c r="A18" s="142"/>
      <c r="B18" s="97" t="s">
        <v>14</v>
      </c>
      <c r="C18" s="156">
        <f>SUM(C15:C17)</f>
        <v>-269.94778999999994</v>
      </c>
      <c r="D18" s="162">
        <f>SUM(D15:D17)</f>
        <v>199</v>
      </c>
      <c r="E18" s="156">
        <f>SUM(E15:E17)</f>
        <v>-270</v>
      </c>
      <c r="F18" s="162">
        <f>SUM(F15:F17)</f>
        <v>199</v>
      </c>
    </row>
    <row r="19" spans="1:6" ht="12.75">
      <c r="A19" s="142"/>
      <c r="B19" s="97" t="s">
        <v>4</v>
      </c>
      <c r="C19" s="152">
        <v>0</v>
      </c>
      <c r="D19" s="159">
        <v>-1</v>
      </c>
      <c r="E19" s="152">
        <v>0</v>
      </c>
      <c r="F19" s="159">
        <v>-1</v>
      </c>
    </row>
    <row r="20" spans="1:6" ht="12.75">
      <c r="A20" s="142"/>
      <c r="B20" s="97" t="s">
        <v>15</v>
      </c>
      <c r="C20" s="156">
        <f>C18+C19</f>
        <v>-269.94778999999994</v>
      </c>
      <c r="D20" s="162">
        <f>SUM(D18:D19)</f>
        <v>198</v>
      </c>
      <c r="E20" s="156">
        <f>E18+E19</f>
        <v>-270</v>
      </c>
      <c r="F20" s="162">
        <f>SUM(F18:F19)</f>
        <v>198</v>
      </c>
    </row>
    <row r="21" spans="1:6" ht="12.75">
      <c r="A21" s="142"/>
      <c r="B21" s="97" t="s">
        <v>16</v>
      </c>
      <c r="C21" s="156">
        <v>0</v>
      </c>
      <c r="D21" s="162">
        <v>0</v>
      </c>
      <c r="E21" s="156">
        <v>0</v>
      </c>
      <c r="F21" s="162">
        <v>0</v>
      </c>
    </row>
    <row r="22" spans="1:6" ht="13.5" thickBot="1">
      <c r="A22" s="142"/>
      <c r="B22" s="97" t="s">
        <v>17</v>
      </c>
      <c r="C22" s="163">
        <f>C20+C21</f>
        <v>-269.94778999999994</v>
      </c>
      <c r="D22" s="164">
        <f>SUM(D20:D21)</f>
        <v>198</v>
      </c>
      <c r="E22" s="163">
        <f>E20+E21</f>
        <v>-270</v>
      </c>
      <c r="F22" s="164">
        <f>SUM(F20:F21)</f>
        <v>198</v>
      </c>
    </row>
    <row r="23" spans="1:6" ht="13.5" thickTop="1">
      <c r="A23" s="142"/>
      <c r="B23" s="97"/>
      <c r="C23" s="143"/>
      <c r="D23" s="145"/>
      <c r="E23" s="143"/>
      <c r="F23" s="144"/>
    </row>
    <row r="24" spans="1:6" ht="12.75">
      <c r="A24" s="142"/>
      <c r="B24" s="97" t="s">
        <v>18</v>
      </c>
      <c r="C24" s="186">
        <f>+C22/100000*100</f>
        <v>-0.26994778999999997</v>
      </c>
      <c r="D24" s="189">
        <f>D22/100000*100</f>
        <v>0.198</v>
      </c>
      <c r="E24" s="184">
        <f>+E22/100000*100</f>
        <v>-0.27</v>
      </c>
      <c r="F24" s="190">
        <f>F22/100000*100</f>
        <v>0.198</v>
      </c>
    </row>
    <row r="25" spans="1:6" ht="12.75">
      <c r="A25" s="142"/>
      <c r="B25" s="97" t="s">
        <v>99</v>
      </c>
      <c r="C25" s="146" t="s">
        <v>2</v>
      </c>
      <c r="D25" s="147" t="s">
        <v>2</v>
      </c>
      <c r="E25" s="146" t="s">
        <v>2</v>
      </c>
      <c r="F25" s="147" t="s">
        <v>2</v>
      </c>
    </row>
    <row r="26" spans="1:6" ht="12.75">
      <c r="A26" s="148"/>
      <c r="B26" s="149"/>
      <c r="C26" s="150"/>
      <c r="D26" s="151"/>
      <c r="E26" s="150"/>
      <c r="F26" s="151"/>
    </row>
    <row r="27" spans="1:6" ht="12.75">
      <c r="A27" s="97"/>
      <c r="B27" s="97"/>
      <c r="C27" s="97"/>
      <c r="D27" s="97"/>
      <c r="E27" s="97"/>
      <c r="F27" s="97"/>
    </row>
    <row r="28" spans="1:6" ht="12.75">
      <c r="A28" s="193"/>
      <c r="B28" s="194"/>
      <c r="C28" s="193"/>
      <c r="D28" s="193"/>
      <c r="E28" s="193"/>
      <c r="F28" s="193"/>
    </row>
    <row r="32" ht="12.75">
      <c r="A32" s="96" t="s">
        <v>102</v>
      </c>
    </row>
    <row r="33" ht="12.75">
      <c r="A33" s="96" t="s">
        <v>136</v>
      </c>
    </row>
  </sheetData>
  <mergeCells count="3">
    <mergeCell ref="C6:D6"/>
    <mergeCell ref="E6:F6"/>
    <mergeCell ref="A28:F28"/>
  </mergeCells>
  <printOptions horizontalCentered="1"/>
  <pageMargins left="0.5" right="0.25" top="0.5" bottom="0.5" header="0.5" footer="0.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workbookViewId="0" topLeftCell="A1">
      <selection activeCell="I9" sqref="I9"/>
    </sheetView>
  </sheetViews>
  <sheetFormatPr defaultColWidth="9.33203125" defaultRowHeight="11.25"/>
  <cols>
    <col min="1" max="1" width="6.66015625" style="3" customWidth="1"/>
    <col min="2" max="2" width="60.83203125" style="3" customWidth="1"/>
    <col min="3" max="3" width="20.83203125" style="15" customWidth="1"/>
    <col min="4" max="4" width="20.83203125" style="3" hidden="1" customWidth="1"/>
    <col min="5" max="5" width="18.83203125" style="3" customWidth="1"/>
    <col min="6" max="16384" width="9.33203125" style="3" customWidth="1"/>
  </cols>
  <sheetData>
    <row r="1" ht="16.5">
      <c r="A1" s="20" t="s">
        <v>0</v>
      </c>
    </row>
    <row r="2" ht="16.5">
      <c r="A2" s="20" t="str">
        <f>'Balance Sheet'!A2</f>
        <v>QUARTERLY REPORT - FIRST QUARTER</v>
      </c>
    </row>
    <row r="3" ht="15">
      <c r="A3" s="2"/>
    </row>
    <row r="4" ht="15">
      <c r="A4" s="2" t="s">
        <v>103</v>
      </c>
    </row>
    <row r="5" ht="15">
      <c r="A5" s="2" t="s">
        <v>137</v>
      </c>
    </row>
    <row r="6" ht="8.25" customHeight="1"/>
    <row r="7" spans="3:5" ht="30.75" customHeight="1">
      <c r="C7" s="8" t="s">
        <v>138</v>
      </c>
      <c r="D7" s="8" t="s">
        <v>84</v>
      </c>
      <c r="E7" s="8" t="s">
        <v>139</v>
      </c>
    </row>
    <row r="8" spans="3:5" ht="15">
      <c r="C8" s="31">
        <f>'Balance Sheet'!C7</f>
        <v>38686</v>
      </c>
      <c r="D8" s="31">
        <f>'Balance Sheet'!D7</f>
        <v>0</v>
      </c>
      <c r="E8" s="31">
        <v>38595</v>
      </c>
    </row>
    <row r="9" spans="3:5" ht="15">
      <c r="C9" s="31" t="s">
        <v>19</v>
      </c>
      <c r="D9" s="31"/>
      <c r="E9" s="31" t="s">
        <v>74</v>
      </c>
    </row>
    <row r="10" spans="3:5" ht="17.25">
      <c r="C10" s="19" t="s">
        <v>107</v>
      </c>
      <c r="D10" s="19" t="s">
        <v>107</v>
      </c>
      <c r="E10" s="19" t="s">
        <v>107</v>
      </c>
    </row>
    <row r="11" spans="1:4" ht="15">
      <c r="A11" s="2" t="s">
        <v>34</v>
      </c>
      <c r="D11" s="9"/>
    </row>
    <row r="12" ht="7.5" customHeight="1">
      <c r="D12" s="9"/>
    </row>
    <row r="13" spans="1:5" ht="13.5">
      <c r="A13" s="3" t="s">
        <v>35</v>
      </c>
      <c r="C13" s="165">
        <f>+'Income Statement'!E18</f>
        <v>-270</v>
      </c>
      <c r="D13" s="165" t="s">
        <v>108</v>
      </c>
      <c r="E13" s="166">
        <v>-244</v>
      </c>
    </row>
    <row r="14" spans="3:5" ht="7.5" customHeight="1">
      <c r="C14" s="167"/>
      <c r="D14" s="168"/>
      <c r="E14" s="166"/>
    </row>
    <row r="15" spans="1:5" ht="13.5">
      <c r="A15" s="3" t="s">
        <v>36</v>
      </c>
      <c r="C15" s="167"/>
      <c r="D15" s="169"/>
      <c r="E15" s="166"/>
    </row>
    <row r="16" spans="2:5" ht="13.5">
      <c r="B16" s="3" t="s">
        <v>37</v>
      </c>
      <c r="C16" s="165">
        <v>195</v>
      </c>
      <c r="D16" s="165" t="s">
        <v>109</v>
      </c>
      <c r="E16" s="166">
        <v>758</v>
      </c>
    </row>
    <row r="17" spans="2:5" ht="13.5">
      <c r="B17" s="3" t="s">
        <v>38</v>
      </c>
      <c r="C17" s="170">
        <v>100</v>
      </c>
      <c r="D17" s="170" t="s">
        <v>110</v>
      </c>
      <c r="E17" s="166">
        <v>399</v>
      </c>
    </row>
    <row r="18" spans="2:5" ht="13.5">
      <c r="B18" s="3" t="s">
        <v>45</v>
      </c>
      <c r="C18" s="170">
        <v>-27</v>
      </c>
      <c r="D18" s="171"/>
      <c r="E18" s="166">
        <v>-115</v>
      </c>
    </row>
    <row r="19" spans="2:5" ht="13.5">
      <c r="B19" s="3" t="s">
        <v>85</v>
      </c>
      <c r="C19" s="172">
        <v>0</v>
      </c>
      <c r="D19" s="173"/>
      <c r="E19" s="172">
        <v>0</v>
      </c>
    </row>
    <row r="20" spans="3:5" ht="7.5" customHeight="1">
      <c r="C20" s="167"/>
      <c r="D20" s="168"/>
      <c r="E20" s="169"/>
    </row>
    <row r="21" spans="1:5" ht="15">
      <c r="A21" s="2" t="s">
        <v>39</v>
      </c>
      <c r="C21" s="165">
        <f>SUM(C13:C19)</f>
        <v>-2</v>
      </c>
      <c r="D21" s="169">
        <v>1988</v>
      </c>
      <c r="E21" s="166">
        <f>SUM(E13:E19)</f>
        <v>798</v>
      </c>
    </row>
    <row r="22" spans="3:5" ht="9.75" customHeight="1">
      <c r="C22" s="167"/>
      <c r="D22" s="168"/>
      <c r="E22" s="166"/>
    </row>
    <row r="23" spans="2:5" ht="13.5">
      <c r="B23" s="3" t="s">
        <v>40</v>
      </c>
      <c r="C23" s="166">
        <f>'Balance Sheet'!E15-'Balance Sheet'!C15</f>
        <v>-491</v>
      </c>
      <c r="D23" s="165">
        <v>-114</v>
      </c>
      <c r="E23" s="166">
        <v>150</v>
      </c>
    </row>
    <row r="24" spans="2:5" ht="13.5">
      <c r="B24" s="3" t="s">
        <v>41</v>
      </c>
      <c r="C24" s="166">
        <f>'Balance Sheet'!E16+'Balance Sheet'!E18-'Balance Sheet'!C16-'Balance Sheet'!C18</f>
        <v>-14.889999999999986</v>
      </c>
      <c r="D24" s="165">
        <v>-118</v>
      </c>
      <c r="E24" s="166">
        <v>277</v>
      </c>
    </row>
    <row r="25" spans="2:5" ht="13.5">
      <c r="B25" s="3" t="s">
        <v>42</v>
      </c>
      <c r="C25" s="174">
        <v>50</v>
      </c>
      <c r="D25" s="175">
        <v>-6</v>
      </c>
      <c r="E25" s="183">
        <v>83</v>
      </c>
    </row>
    <row r="26" spans="1:5" ht="13.5">
      <c r="A26" s="3" t="s">
        <v>119</v>
      </c>
      <c r="C26" s="169">
        <f>SUM(C21+C23+C24+C25)</f>
        <v>-457.89</v>
      </c>
      <c r="D26" s="165" t="s">
        <v>111</v>
      </c>
      <c r="E26" s="166">
        <f>SUM(E21:E25)</f>
        <v>1308</v>
      </c>
    </row>
    <row r="27" spans="1:5" ht="6.75" customHeight="1">
      <c r="A27" s="2"/>
      <c r="C27" s="169"/>
      <c r="D27" s="165"/>
      <c r="E27" s="166"/>
    </row>
    <row r="28" spans="1:5" ht="15">
      <c r="A28" s="2" t="s">
        <v>118</v>
      </c>
      <c r="C28" s="172">
        <v>0</v>
      </c>
      <c r="D28" s="175"/>
      <c r="E28" s="174">
        <v>-19</v>
      </c>
    </row>
    <row r="29" spans="1:5" ht="15">
      <c r="A29" s="2" t="s">
        <v>86</v>
      </c>
      <c r="C29" s="171">
        <f>SUM(C26:C28)</f>
        <v>-457.89</v>
      </c>
      <c r="D29" s="170"/>
      <c r="E29" s="176">
        <f>SUM(E26:E28)</f>
        <v>1289</v>
      </c>
    </row>
    <row r="30" spans="3:5" ht="6.75" customHeight="1">
      <c r="C30" s="169"/>
      <c r="D30" s="168"/>
      <c r="E30" s="166"/>
    </row>
    <row r="31" spans="1:5" ht="15">
      <c r="A31" s="2" t="s">
        <v>43</v>
      </c>
      <c r="C31" s="177"/>
      <c r="D31" s="168"/>
      <c r="E31" s="166"/>
    </row>
    <row r="32" spans="3:5" ht="7.5" customHeight="1">
      <c r="C32" s="177"/>
      <c r="D32" s="168"/>
      <c r="E32" s="166"/>
    </row>
    <row r="33" spans="1:5" ht="13.5">
      <c r="A33" s="3" t="s">
        <v>106</v>
      </c>
      <c r="C33" s="166">
        <v>27</v>
      </c>
      <c r="D33" s="165">
        <v>-1819</v>
      </c>
      <c r="E33" s="166">
        <v>115</v>
      </c>
    </row>
    <row r="34" spans="1:5" ht="13.5">
      <c r="A34" s="3" t="s">
        <v>44</v>
      </c>
      <c r="C34" s="166">
        <v>-21</v>
      </c>
      <c r="D34" s="165"/>
      <c r="E34" s="166">
        <v>-71</v>
      </c>
    </row>
    <row r="35" spans="1:5" ht="13.5">
      <c r="A35" s="3" t="s">
        <v>121</v>
      </c>
      <c r="C35" s="166">
        <v>-2</v>
      </c>
      <c r="D35" s="165"/>
      <c r="E35" s="166">
        <v>-1990</v>
      </c>
    </row>
    <row r="36" spans="1:5" ht="13.5">
      <c r="A36" s="3" t="s">
        <v>87</v>
      </c>
      <c r="C36" s="166">
        <v>0</v>
      </c>
      <c r="D36" s="167">
        <v>0</v>
      </c>
      <c r="E36" s="166">
        <v>0</v>
      </c>
    </row>
    <row r="37" spans="3:5" ht="7.5" customHeight="1">
      <c r="C37" s="166"/>
      <c r="D37" s="167"/>
      <c r="E37" s="166"/>
    </row>
    <row r="38" spans="1:5" ht="13.5">
      <c r="A38" s="3" t="s">
        <v>46</v>
      </c>
      <c r="C38" s="178">
        <f>SUM(C33:C36)</f>
        <v>4</v>
      </c>
      <c r="D38" s="179">
        <v>-1819</v>
      </c>
      <c r="E38" s="178">
        <f>SUM(E33:E36)</f>
        <v>-1946</v>
      </c>
    </row>
    <row r="39" spans="3:5" ht="13.5">
      <c r="C39" s="166"/>
      <c r="D39" s="168"/>
      <c r="E39" s="166"/>
    </row>
    <row r="40" spans="1:5" ht="15">
      <c r="A40" s="2" t="s">
        <v>47</v>
      </c>
      <c r="C40" s="166"/>
      <c r="D40" s="168"/>
      <c r="E40" s="166"/>
    </row>
    <row r="41" spans="3:5" ht="7.5" customHeight="1">
      <c r="C41" s="166"/>
      <c r="D41" s="168"/>
      <c r="E41" s="166"/>
    </row>
    <row r="42" spans="1:5" ht="13.5">
      <c r="A42" s="3" t="s">
        <v>105</v>
      </c>
      <c r="C42" s="166">
        <v>0</v>
      </c>
      <c r="D42" s="165" t="s">
        <v>112</v>
      </c>
      <c r="E42" s="166">
        <v>0</v>
      </c>
    </row>
    <row r="43" spans="1:5" ht="13.5">
      <c r="A43" s="3" t="s">
        <v>48</v>
      </c>
      <c r="C43" s="166">
        <v>0</v>
      </c>
      <c r="D43" s="165">
        <v>-379</v>
      </c>
      <c r="E43" s="182">
        <v>0</v>
      </c>
    </row>
    <row r="44" spans="3:5" ht="7.5" customHeight="1">
      <c r="C44" s="166"/>
      <c r="D44" s="168"/>
      <c r="E44" s="166"/>
    </row>
    <row r="45" spans="1:5" ht="13.5">
      <c r="A45" s="3" t="s">
        <v>120</v>
      </c>
      <c r="C45" s="178">
        <f>SUM(C42:C43)</f>
        <v>0</v>
      </c>
      <c r="D45" s="179" t="s">
        <v>113</v>
      </c>
      <c r="E45" s="178">
        <f>SUM(E42:E44)</f>
        <v>0</v>
      </c>
    </row>
    <row r="46" spans="3:5" ht="13.5">
      <c r="C46" s="166"/>
      <c r="D46" s="168"/>
      <c r="E46" s="166"/>
    </row>
    <row r="47" spans="1:5" ht="13.5">
      <c r="A47" s="3" t="s">
        <v>49</v>
      </c>
      <c r="C47" s="166">
        <f>C29+C38+C45</f>
        <v>-453.89</v>
      </c>
      <c r="D47" s="166">
        <f>D29+D38+D45</f>
        <v>4231</v>
      </c>
      <c r="E47" s="166">
        <f>E29+E38+E45</f>
        <v>-657</v>
      </c>
    </row>
    <row r="48" spans="1:5" ht="13.5">
      <c r="A48" s="3" t="s">
        <v>50</v>
      </c>
      <c r="C48" s="174">
        <f>'Balance Sheet'!E17</f>
        <v>4406</v>
      </c>
      <c r="D48" s="165" t="s">
        <v>114</v>
      </c>
      <c r="E48" s="166">
        <v>5063</v>
      </c>
    </row>
    <row r="49" spans="1:5" s="2" customFormat="1" ht="15.75" thickBot="1">
      <c r="A49" s="2" t="s">
        <v>51</v>
      </c>
      <c r="C49" s="180">
        <f>SUM(C47:C48)</f>
        <v>3952.11</v>
      </c>
      <c r="D49" s="180">
        <f>SUM(D47:D48)</f>
        <v>4231</v>
      </c>
      <c r="E49" s="180">
        <f>SUM(E47:E48)</f>
        <v>4406</v>
      </c>
    </row>
    <row r="50" spans="3:5" ht="14.25" thickTop="1">
      <c r="C50" s="169"/>
      <c r="D50" s="168"/>
      <c r="E50" s="177"/>
    </row>
    <row r="51" spans="1:5" ht="15">
      <c r="A51" s="2" t="s">
        <v>88</v>
      </c>
      <c r="C51" s="177"/>
      <c r="D51" s="168"/>
      <c r="E51" s="177"/>
    </row>
    <row r="52" spans="3:5" ht="7.5" customHeight="1">
      <c r="C52" s="177"/>
      <c r="D52" s="168"/>
      <c r="E52" s="177"/>
    </row>
    <row r="53" spans="1:5" ht="14.25" thickBot="1">
      <c r="A53" s="3" t="s">
        <v>89</v>
      </c>
      <c r="C53" s="181">
        <f>'Balance Sheet'!C17</f>
        <v>3951.959</v>
      </c>
      <c r="D53" s="165" t="s">
        <v>116</v>
      </c>
      <c r="E53" s="181">
        <v>4406</v>
      </c>
    </row>
    <row r="54" spans="3:5" s="2" customFormat="1" ht="16.5" thickBot="1" thickTop="1">
      <c r="C54" s="18"/>
      <c r="D54" s="16" t="s">
        <v>115</v>
      </c>
      <c r="E54" s="17"/>
    </row>
    <row r="55" spans="1:4" ht="14.25" thickTop="1">
      <c r="A55" s="5"/>
      <c r="D55" s="14"/>
    </row>
    <row r="56" spans="1:5" ht="12.75" customHeight="1">
      <c r="A56" s="195" t="s">
        <v>135</v>
      </c>
      <c r="B56" s="195"/>
      <c r="C56" s="195"/>
      <c r="D56" s="196"/>
      <c r="E56" s="196"/>
    </row>
    <row r="57" spans="1:5" ht="12.75" customHeight="1">
      <c r="A57" s="195"/>
      <c r="B57" s="195"/>
      <c r="C57" s="195"/>
      <c r="D57" s="196"/>
      <c r="E57" s="196"/>
    </row>
    <row r="58" spans="1:5" ht="13.5">
      <c r="A58" s="195"/>
      <c r="B58" s="195"/>
      <c r="C58" s="195"/>
      <c r="D58" s="196"/>
      <c r="E58" s="196"/>
    </row>
  </sheetData>
  <mergeCells count="1">
    <mergeCell ref="A56:E58"/>
  </mergeCells>
  <printOptions horizontalCentered="1"/>
  <pageMargins left="0.8" right="0.25" top="0.45" bottom="0.5" header="0.25" footer="0.25"/>
  <pageSetup fitToHeight="1" fitToWidth="1"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GridLines="0" workbookViewId="0" topLeftCell="A13">
      <selection activeCell="F34" sqref="F34"/>
    </sheetView>
  </sheetViews>
  <sheetFormatPr defaultColWidth="9.33203125" defaultRowHeight="11.25"/>
  <cols>
    <col min="1" max="1" width="2.83203125" style="34" bestFit="1" customWidth="1"/>
    <col min="2" max="2" width="30" style="33" customWidth="1"/>
    <col min="3" max="3" width="19.66015625" style="33" customWidth="1"/>
    <col min="4" max="4" width="20.66015625" style="33" customWidth="1"/>
    <col min="5" max="5" width="20" style="33" customWidth="1"/>
    <col min="6" max="6" width="21.33203125" style="33" customWidth="1"/>
    <col min="7" max="16384" width="9.33203125" style="33" customWidth="1"/>
  </cols>
  <sheetData>
    <row r="1" ht="16.5">
      <c r="A1" s="32" t="s">
        <v>0</v>
      </c>
    </row>
    <row r="2" ht="16.5">
      <c r="A2" s="32" t="str">
        <f>CashFlow!A2</f>
        <v>QUARTERLY REPORT - FIRST QUARTER</v>
      </c>
    </row>
    <row r="3" ht="15">
      <c r="B3" s="35"/>
    </row>
    <row r="4" spans="1:6" ht="15">
      <c r="A4" s="36"/>
      <c r="B4" s="37" t="s">
        <v>59</v>
      </c>
      <c r="C4" s="38"/>
      <c r="D4" s="38"/>
      <c r="E4" s="38"/>
      <c r="F4" s="39"/>
    </row>
    <row r="5" spans="1:6" ht="13.5">
      <c r="A5" s="40"/>
      <c r="B5" s="206" t="s">
        <v>128</v>
      </c>
      <c r="C5" s="206"/>
      <c r="D5" s="206"/>
      <c r="E5" s="206"/>
      <c r="F5" s="207"/>
    </row>
    <row r="6" spans="1:6" ht="7.5" customHeight="1">
      <c r="A6" s="41"/>
      <c r="B6" s="42"/>
      <c r="C6" s="42"/>
      <c r="D6" s="42"/>
      <c r="E6" s="42"/>
      <c r="F6" s="43"/>
    </row>
    <row r="7" spans="1:6" s="46" customFormat="1" ht="15">
      <c r="A7" s="44"/>
      <c r="B7" s="45"/>
      <c r="C7" s="198" t="s">
        <v>6</v>
      </c>
      <c r="D7" s="199"/>
      <c r="E7" s="198" t="s">
        <v>7</v>
      </c>
      <c r="F7" s="199"/>
    </row>
    <row r="8" spans="1:6" s="46" customFormat="1" ht="42.75">
      <c r="A8" s="47"/>
      <c r="B8" s="48"/>
      <c r="C8" s="49" t="s">
        <v>70</v>
      </c>
      <c r="D8" s="50" t="s">
        <v>71</v>
      </c>
      <c r="E8" s="49" t="s">
        <v>72</v>
      </c>
      <c r="F8" s="50" t="s">
        <v>73</v>
      </c>
    </row>
    <row r="9" spans="1:6" s="85" customFormat="1" ht="15">
      <c r="A9" s="81"/>
      <c r="B9" s="82"/>
      <c r="C9" s="83">
        <f>'Balance Sheet'!C7</f>
        <v>38686</v>
      </c>
      <c r="D9" s="84">
        <f>'Income Statement'!D8</f>
        <v>38321</v>
      </c>
      <c r="E9" s="83">
        <f>C9</f>
        <v>38686</v>
      </c>
      <c r="F9" s="84">
        <f>D9</f>
        <v>38321</v>
      </c>
    </row>
    <row r="10" spans="1:6" s="85" customFormat="1" ht="15">
      <c r="A10" s="86"/>
      <c r="B10" s="87"/>
      <c r="C10" s="88" t="s">
        <v>5</v>
      </c>
      <c r="D10" s="89" t="s">
        <v>5</v>
      </c>
      <c r="E10" s="88" t="s">
        <v>5</v>
      </c>
      <c r="F10" s="89" t="s">
        <v>5</v>
      </c>
    </row>
    <row r="11" spans="1:6" s="53" customFormat="1" ht="13.5">
      <c r="A11" s="51"/>
      <c r="B11" s="52"/>
      <c r="D11" s="54"/>
      <c r="F11" s="55"/>
    </row>
    <row r="12" spans="1:6" s="53" customFormat="1" ht="13.5">
      <c r="A12" s="56" t="s">
        <v>91</v>
      </c>
      <c r="B12" s="57" t="s">
        <v>1</v>
      </c>
      <c r="C12" s="58">
        <f>'Income Statement'!C11</f>
        <v>654.22621</v>
      </c>
      <c r="D12" s="59">
        <f>'Income Statement'!D11</f>
        <v>866</v>
      </c>
      <c r="E12" s="58">
        <f>'Income Statement'!E11</f>
        <v>654</v>
      </c>
      <c r="F12" s="58">
        <f>'Income Statement'!F11</f>
        <v>866</v>
      </c>
    </row>
    <row r="13" spans="1:6" s="53" customFormat="1" ht="13.5">
      <c r="A13" s="56" t="s">
        <v>92</v>
      </c>
      <c r="B13" s="57" t="s">
        <v>60</v>
      </c>
      <c r="C13" s="58">
        <f>'Income Statement'!C18</f>
        <v>-269.94778999999994</v>
      </c>
      <c r="D13" s="59">
        <f>'Income Statement'!D18</f>
        <v>199</v>
      </c>
      <c r="E13" s="58">
        <f>'Income Statement'!E18</f>
        <v>-270</v>
      </c>
      <c r="F13" s="58">
        <f>'Income Statement'!F18</f>
        <v>199</v>
      </c>
    </row>
    <row r="14" spans="1:6" s="53" customFormat="1" ht="12.75" customHeight="1">
      <c r="A14" s="56" t="s">
        <v>93</v>
      </c>
      <c r="B14" s="208" t="s">
        <v>61</v>
      </c>
      <c r="C14" s="209">
        <f>'Income Statement'!C20</f>
        <v>-269.94778999999994</v>
      </c>
      <c r="D14" s="209">
        <f>'Income Statement'!D20</f>
        <v>198</v>
      </c>
      <c r="E14" s="209">
        <f>'Income Statement'!E20</f>
        <v>-270</v>
      </c>
      <c r="F14" s="209">
        <f>'Income Statement'!F20</f>
        <v>198</v>
      </c>
    </row>
    <row r="15" spans="1:6" s="53" customFormat="1" ht="12.75" customHeight="1">
      <c r="A15" s="56"/>
      <c r="B15" s="208"/>
      <c r="C15" s="209"/>
      <c r="D15" s="209"/>
      <c r="E15" s="209"/>
      <c r="F15" s="209"/>
    </row>
    <row r="16" spans="1:6" s="53" customFormat="1" ht="13.5">
      <c r="A16" s="56" t="s">
        <v>94</v>
      </c>
      <c r="B16" s="57" t="s">
        <v>62</v>
      </c>
      <c r="C16" s="58">
        <f>'Income Statement'!C22</f>
        <v>-269.94778999999994</v>
      </c>
      <c r="D16" s="60">
        <f>'Income Statement'!D22</f>
        <v>198</v>
      </c>
      <c r="E16" s="58">
        <f>'Income Statement'!E22</f>
        <v>-270</v>
      </c>
      <c r="F16" s="58">
        <f>'Income Statement'!F22</f>
        <v>198</v>
      </c>
    </row>
    <row r="17" spans="1:6" s="53" customFormat="1" ht="12.75" customHeight="1">
      <c r="A17" s="56" t="s">
        <v>95</v>
      </c>
      <c r="B17" s="205" t="s">
        <v>63</v>
      </c>
      <c r="C17" s="197">
        <f>'Income Statement'!C24</f>
        <v>-0.26994778999999997</v>
      </c>
      <c r="D17" s="197">
        <f>'Income Statement'!D24</f>
        <v>0.198</v>
      </c>
      <c r="E17" s="197">
        <f>'Income Statement'!E24</f>
        <v>-0.27</v>
      </c>
      <c r="F17" s="200">
        <f>'Income Statement'!F24</f>
        <v>0.198</v>
      </c>
    </row>
    <row r="18" spans="1:6" s="53" customFormat="1" ht="12.75" customHeight="1">
      <c r="A18" s="56"/>
      <c r="B18" s="205"/>
      <c r="C18" s="197"/>
      <c r="D18" s="197"/>
      <c r="E18" s="197"/>
      <c r="F18" s="200"/>
    </row>
    <row r="19" spans="1:6" s="53" customFormat="1" ht="13.5">
      <c r="A19" s="56" t="s">
        <v>96</v>
      </c>
      <c r="B19" s="57" t="s">
        <v>64</v>
      </c>
      <c r="C19" s="58">
        <v>0</v>
      </c>
      <c r="D19" s="59" t="s">
        <v>101</v>
      </c>
      <c r="E19" s="58">
        <v>0</v>
      </c>
      <c r="F19" s="61" t="s">
        <v>101</v>
      </c>
    </row>
    <row r="20" spans="1:6" s="53" customFormat="1" ht="13.5">
      <c r="A20" s="62"/>
      <c r="B20" s="63"/>
      <c r="C20" s="64"/>
      <c r="D20" s="65"/>
      <c r="E20" s="64"/>
      <c r="F20" s="66"/>
    </row>
    <row r="21" spans="1:6" s="69" customFormat="1" ht="36.75" customHeight="1">
      <c r="A21" s="67"/>
      <c r="B21" s="68"/>
      <c r="C21" s="203" t="s">
        <v>65</v>
      </c>
      <c r="D21" s="204"/>
      <c r="E21" s="203" t="s">
        <v>66</v>
      </c>
      <c r="F21" s="204"/>
    </row>
    <row r="22" spans="1:6" s="73" customFormat="1" ht="13.5">
      <c r="A22" s="70"/>
      <c r="B22" s="57"/>
      <c r="C22" s="71"/>
      <c r="D22" s="72"/>
      <c r="E22" s="71"/>
      <c r="F22" s="72"/>
    </row>
    <row r="23" spans="1:6" s="76" customFormat="1" ht="34.5" customHeight="1">
      <c r="A23" s="74" t="s">
        <v>97</v>
      </c>
      <c r="B23" s="75" t="s">
        <v>90</v>
      </c>
      <c r="C23" s="201">
        <f>'Balance Sheet'!C42</f>
        <v>0.08197908</v>
      </c>
      <c r="D23" s="202"/>
      <c r="E23" s="201">
        <f>'Balance Sheet'!E42</f>
        <v>0.08275</v>
      </c>
      <c r="F23" s="202"/>
    </row>
    <row r="26" spans="1:6" ht="15">
      <c r="A26" s="36"/>
      <c r="B26" s="37" t="s">
        <v>67</v>
      </c>
      <c r="C26" s="38"/>
      <c r="D26" s="38"/>
      <c r="E26" s="38"/>
      <c r="F26" s="39"/>
    </row>
    <row r="27" spans="1:6" ht="7.5" customHeight="1">
      <c r="A27" s="41"/>
      <c r="B27" s="42"/>
      <c r="C27" s="42"/>
      <c r="D27" s="42"/>
      <c r="E27" s="42"/>
      <c r="F27" s="43"/>
    </row>
    <row r="28" spans="1:6" ht="15">
      <c r="A28" s="44"/>
      <c r="B28" s="45"/>
      <c r="C28" s="198" t="s">
        <v>6</v>
      </c>
      <c r="D28" s="199"/>
      <c r="E28" s="198" t="s">
        <v>7</v>
      </c>
      <c r="F28" s="199"/>
    </row>
    <row r="29" spans="1:6" ht="42.75">
      <c r="A29" s="47"/>
      <c r="B29" s="48"/>
      <c r="C29" s="49" t="s">
        <v>70</v>
      </c>
      <c r="D29" s="50" t="s">
        <v>71</v>
      </c>
      <c r="E29" s="49" t="s">
        <v>72</v>
      </c>
      <c r="F29" s="50" t="s">
        <v>73</v>
      </c>
    </row>
    <row r="30" spans="1:6" ht="14.25">
      <c r="A30" s="81"/>
      <c r="B30" s="82"/>
      <c r="C30" s="90">
        <f>C9</f>
        <v>38686</v>
      </c>
      <c r="D30" s="91">
        <f>D9</f>
        <v>38321</v>
      </c>
      <c r="E30" s="90">
        <f>E9</f>
        <v>38686</v>
      </c>
      <c r="F30" s="91">
        <f>F9</f>
        <v>38321</v>
      </c>
    </row>
    <row r="31" spans="1:6" ht="13.5">
      <c r="A31" s="86"/>
      <c r="B31" s="87"/>
      <c r="C31" s="92" t="s">
        <v>5</v>
      </c>
      <c r="D31" s="93" t="s">
        <v>5</v>
      </c>
      <c r="E31" s="92" t="s">
        <v>5</v>
      </c>
      <c r="F31" s="93" t="s">
        <v>5</v>
      </c>
    </row>
    <row r="32" spans="1:6" s="53" customFormat="1" ht="13.5">
      <c r="A32" s="51"/>
      <c r="B32" s="52"/>
      <c r="D32" s="54"/>
      <c r="F32" s="55"/>
    </row>
    <row r="33" spans="1:6" s="53" customFormat="1" ht="13.5">
      <c r="A33" s="56" t="s">
        <v>91</v>
      </c>
      <c r="B33" s="57" t="s">
        <v>98</v>
      </c>
      <c r="C33" s="58">
        <f>+'Income Statement'!C15</f>
        <v>-296.77378999999996</v>
      </c>
      <c r="D33" s="59">
        <f>'Income Statement'!D15</f>
        <v>167</v>
      </c>
      <c r="E33" s="58">
        <f>+'Income Statement'!E15</f>
        <v>-297</v>
      </c>
      <c r="F33" s="61">
        <f>'Income Statement'!F15</f>
        <v>167</v>
      </c>
    </row>
    <row r="34" spans="1:6" s="53" customFormat="1" ht="13.5">
      <c r="A34" s="56" t="s">
        <v>92</v>
      </c>
      <c r="B34" s="57" t="s">
        <v>68</v>
      </c>
      <c r="C34" s="58">
        <f>+'Income Statement'!C16</f>
        <v>26.826</v>
      </c>
      <c r="D34" s="59">
        <f>'Income Statement'!D16</f>
        <v>32</v>
      </c>
      <c r="E34" s="58">
        <f>+'Income Statement'!E16</f>
        <v>27</v>
      </c>
      <c r="F34" s="61">
        <f>'Income Statement'!F16</f>
        <v>32</v>
      </c>
    </row>
    <row r="35" spans="1:6" s="53" customFormat="1" ht="13.5">
      <c r="A35" s="56" t="s">
        <v>93</v>
      </c>
      <c r="B35" s="77" t="s">
        <v>69</v>
      </c>
      <c r="C35" s="58">
        <f>CashFlow!C19/1000</f>
        <v>0</v>
      </c>
      <c r="D35" s="61" t="s">
        <v>101</v>
      </c>
      <c r="E35" s="58">
        <f>C35</f>
        <v>0</v>
      </c>
      <c r="F35" s="61" t="s">
        <v>101</v>
      </c>
    </row>
    <row r="36" spans="1:6" s="53" customFormat="1" ht="13.5">
      <c r="A36" s="62"/>
      <c r="B36" s="63"/>
      <c r="C36" s="78"/>
      <c r="D36" s="79"/>
      <c r="E36" s="78"/>
      <c r="F36" s="80"/>
    </row>
    <row r="39" spans="1:6" ht="13.5">
      <c r="A39" s="53"/>
      <c r="B39" s="53"/>
      <c r="C39" s="53"/>
      <c r="D39" s="53"/>
      <c r="E39" s="53"/>
      <c r="F39" s="53"/>
    </row>
  </sheetData>
  <mergeCells count="19">
    <mergeCell ref="B17:B18"/>
    <mergeCell ref="B5:F5"/>
    <mergeCell ref="C7:D7"/>
    <mergeCell ref="E7:F7"/>
    <mergeCell ref="B14:B15"/>
    <mergeCell ref="C14:C15"/>
    <mergeCell ref="D14:D15"/>
    <mergeCell ref="E14:E15"/>
    <mergeCell ref="F14:F15"/>
    <mergeCell ref="C17:C18"/>
    <mergeCell ref="D17:D18"/>
    <mergeCell ref="E17:E18"/>
    <mergeCell ref="C28:D28"/>
    <mergeCell ref="E28:F28"/>
    <mergeCell ref="F17:F18"/>
    <mergeCell ref="C23:D23"/>
    <mergeCell ref="E23:F23"/>
    <mergeCell ref="C21:D21"/>
    <mergeCell ref="E21:F21"/>
  </mergeCells>
  <printOptions horizontalCentered="1"/>
  <pageMargins left="0.5" right="0.25" top="0.5" bottom="0.5" header="0.25" footer="0.25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H15" sqref="H15"/>
    </sheetView>
  </sheetViews>
  <sheetFormatPr defaultColWidth="9.33203125" defaultRowHeight="11.25"/>
  <cols>
    <col min="1" max="1" width="30.83203125" style="3" customWidth="1"/>
    <col min="2" max="2" width="13.83203125" style="3" customWidth="1"/>
    <col min="3" max="3" width="3.83203125" style="3" customWidth="1"/>
    <col min="4" max="4" width="13.83203125" style="3" customWidth="1"/>
    <col min="5" max="5" width="3.83203125" style="3" customWidth="1"/>
    <col min="6" max="6" width="13.83203125" style="3" customWidth="1"/>
    <col min="7" max="7" width="5.83203125" style="3" customWidth="1"/>
    <col min="8" max="8" width="14.33203125" style="3" customWidth="1"/>
    <col min="9" max="16384" width="9.33203125" style="3" customWidth="1"/>
  </cols>
  <sheetData>
    <row r="1" ht="16.5">
      <c r="A1" s="20" t="s">
        <v>0</v>
      </c>
    </row>
    <row r="2" ht="16.5">
      <c r="A2" s="20" t="str">
        <f>'Summary of Key Info'!A2</f>
        <v>QUARTERLY REPORT - FIRST QUARTER</v>
      </c>
    </row>
    <row r="4" ht="15">
      <c r="A4" s="2" t="s">
        <v>133</v>
      </c>
    </row>
    <row r="5" ht="15">
      <c r="A5" s="2" t="s">
        <v>129</v>
      </c>
    </row>
    <row r="6" ht="15">
      <c r="A6" s="2"/>
    </row>
    <row r="7" ht="7.5" customHeight="1"/>
    <row r="8" spans="2:8" s="7" customFormat="1" ht="27">
      <c r="B8" s="22" t="s">
        <v>52</v>
      </c>
      <c r="C8" s="22"/>
      <c r="D8" s="22" t="s">
        <v>53</v>
      </c>
      <c r="E8" s="22"/>
      <c r="F8" s="23" t="s">
        <v>54</v>
      </c>
      <c r="H8" s="23" t="s">
        <v>100</v>
      </c>
    </row>
    <row r="9" spans="1:10" s="4" customFormat="1" ht="15">
      <c r="A9" s="1"/>
      <c r="B9" s="25" t="s">
        <v>5</v>
      </c>
      <c r="C9" s="21"/>
      <c r="D9" s="25" t="s">
        <v>5</v>
      </c>
      <c r="E9" s="21"/>
      <c r="F9" s="26" t="s">
        <v>5</v>
      </c>
      <c r="G9" s="2"/>
      <c r="H9" s="26" t="s">
        <v>5</v>
      </c>
      <c r="I9" s="1"/>
      <c r="J9" s="1"/>
    </row>
    <row r="10" spans="2:8" ht="15">
      <c r="B10" s="21"/>
      <c r="C10" s="21"/>
      <c r="D10" s="21"/>
      <c r="E10" s="21"/>
      <c r="F10" s="21"/>
      <c r="G10" s="2"/>
      <c r="H10" s="2"/>
    </row>
    <row r="11" spans="1:10" s="12" customFormat="1" ht="13.5">
      <c r="A11" s="3" t="s">
        <v>130</v>
      </c>
      <c r="B11" s="9">
        <v>10000</v>
      </c>
      <c r="C11" s="9"/>
      <c r="D11" s="9">
        <v>2032.07</v>
      </c>
      <c r="E11" s="9"/>
      <c r="F11" s="27">
        <f>2296</f>
        <v>2296</v>
      </c>
      <c r="G11" s="9"/>
      <c r="H11" s="9">
        <f>SUM(B11:F11)</f>
        <v>14328.07</v>
      </c>
      <c r="I11" s="3"/>
      <c r="J11" s="3"/>
    </row>
    <row r="12" spans="1:10" s="12" customFormat="1" ht="13.5">
      <c r="A12" s="3"/>
      <c r="B12" s="9"/>
      <c r="C12" s="9"/>
      <c r="D12" s="9"/>
      <c r="E12" s="9"/>
      <c r="F12" s="27"/>
      <c r="G12" s="9"/>
      <c r="H12" s="9"/>
      <c r="I12" s="3"/>
      <c r="J12" s="3"/>
    </row>
    <row r="13" spans="1:10" s="12" customFormat="1" ht="13.5">
      <c r="A13" s="3" t="s">
        <v>55</v>
      </c>
      <c r="B13" s="9">
        <v>0</v>
      </c>
      <c r="C13" s="9"/>
      <c r="D13" s="9">
        <v>0</v>
      </c>
      <c r="E13" s="9"/>
      <c r="F13" s="27">
        <v>0</v>
      </c>
      <c r="G13" s="9"/>
      <c r="H13" s="9">
        <f>SUM(B13:F13)</f>
        <v>0</v>
      </c>
      <c r="I13" s="3"/>
      <c r="J13" s="3"/>
    </row>
    <row r="14" spans="1:10" s="12" customFormat="1" ht="13.5">
      <c r="A14" s="3" t="s">
        <v>56</v>
      </c>
      <c r="B14" s="9">
        <v>0</v>
      </c>
      <c r="C14" s="9"/>
      <c r="D14" s="28">
        <v>0</v>
      </c>
      <c r="E14" s="9"/>
      <c r="F14" s="27">
        <v>0</v>
      </c>
      <c r="G14" s="9"/>
      <c r="H14" s="9">
        <f>SUM(B14:F14)</f>
        <v>0</v>
      </c>
      <c r="I14" s="3"/>
      <c r="J14" s="3"/>
    </row>
    <row r="15" spans="1:10" s="12" customFormat="1" ht="13.5">
      <c r="A15" s="3" t="s">
        <v>57</v>
      </c>
      <c r="B15" s="9">
        <v>0</v>
      </c>
      <c r="C15" s="9"/>
      <c r="D15" s="9">
        <v>0</v>
      </c>
      <c r="E15" s="9"/>
      <c r="F15" s="27">
        <v>-245</v>
      </c>
      <c r="G15" s="9"/>
      <c r="H15" s="9">
        <f>SUM(B15:F15)</f>
        <v>-245</v>
      </c>
      <c r="I15" s="3"/>
      <c r="J15" s="3"/>
    </row>
    <row r="16" spans="1:10" s="12" customFormat="1" ht="13.5">
      <c r="A16" s="3" t="s">
        <v>58</v>
      </c>
      <c r="B16" s="9">
        <v>0</v>
      </c>
      <c r="C16" s="9"/>
      <c r="D16" s="9">
        <v>0</v>
      </c>
      <c r="E16" s="9"/>
      <c r="F16" s="27" t="s">
        <v>117</v>
      </c>
      <c r="G16" s="9"/>
      <c r="H16" s="9">
        <f>SUM(B16:F16)</f>
        <v>0</v>
      </c>
      <c r="I16" s="3"/>
      <c r="J16" s="3"/>
    </row>
    <row r="17" spans="1:10" s="12" customFormat="1" ht="13.5">
      <c r="A17" s="3"/>
      <c r="B17" s="9"/>
      <c r="C17" s="9"/>
      <c r="D17" s="9"/>
      <c r="E17" s="9"/>
      <c r="F17" s="9"/>
      <c r="G17" s="9"/>
      <c r="H17" s="9"/>
      <c r="I17" s="3"/>
      <c r="J17" s="3"/>
    </row>
    <row r="18" spans="1:10" s="13" customFormat="1" ht="15">
      <c r="A18" s="2" t="s">
        <v>131</v>
      </c>
      <c r="B18" s="187">
        <f>SUM(B11:B17)</f>
        <v>10000</v>
      </c>
      <c r="C18" s="30"/>
      <c r="D18" s="187">
        <f>SUM(D11:D17)</f>
        <v>2032.07</v>
      </c>
      <c r="E18" s="188"/>
      <c r="F18" s="187">
        <f>SUM(F11:F17)</f>
        <v>2051</v>
      </c>
      <c r="G18" s="188"/>
      <c r="H18" s="187">
        <f>SUM(H11:H16)</f>
        <v>14083.07</v>
      </c>
      <c r="I18" s="2"/>
      <c r="J18" s="2"/>
    </row>
    <row r="19" spans="2:8" ht="13.5">
      <c r="B19" s="14"/>
      <c r="C19" s="14"/>
      <c r="D19" s="14"/>
      <c r="E19" s="14"/>
      <c r="F19" s="14"/>
      <c r="G19" s="14"/>
      <c r="H19" s="14"/>
    </row>
    <row r="20" spans="1:10" s="12" customFormat="1" ht="13.5">
      <c r="A20" s="3" t="s">
        <v>55</v>
      </c>
      <c r="B20" s="9">
        <v>0</v>
      </c>
      <c r="C20" s="9"/>
      <c r="D20" s="9">
        <v>0</v>
      </c>
      <c r="E20" s="9"/>
      <c r="F20" s="27">
        <v>0</v>
      </c>
      <c r="G20" s="9"/>
      <c r="H20" s="9">
        <f>SUM(B20:F20)</f>
        <v>0</v>
      </c>
      <c r="I20" s="3"/>
      <c r="J20" s="3"/>
    </row>
    <row r="21" spans="1:10" s="12" customFormat="1" ht="13.5">
      <c r="A21" s="3" t="s">
        <v>56</v>
      </c>
      <c r="B21" s="9">
        <v>0</v>
      </c>
      <c r="C21" s="9"/>
      <c r="D21" s="28">
        <v>0</v>
      </c>
      <c r="E21" s="9"/>
      <c r="F21" s="27">
        <v>0</v>
      </c>
      <c r="G21" s="9"/>
      <c r="H21" s="9">
        <f>SUM(B21:F21)</f>
        <v>0</v>
      </c>
      <c r="I21" s="3"/>
      <c r="J21" s="3"/>
    </row>
    <row r="22" spans="1:10" s="12" customFormat="1" ht="13.5">
      <c r="A22" s="3" t="s">
        <v>57</v>
      </c>
      <c r="B22" s="9">
        <v>0</v>
      </c>
      <c r="C22" s="9"/>
      <c r="D22" s="9">
        <v>0</v>
      </c>
      <c r="E22" s="9"/>
      <c r="F22" s="27">
        <f>'Summary of Key Info'!C16</f>
        <v>-269.94778999999994</v>
      </c>
      <c r="G22" s="9"/>
      <c r="H22" s="9">
        <f>SUM(B22:F22)</f>
        <v>-269.94778999999994</v>
      </c>
      <c r="I22" s="3"/>
      <c r="J22" s="3"/>
    </row>
    <row r="23" spans="1:10" s="12" customFormat="1" ht="13.5">
      <c r="A23" s="3" t="s">
        <v>58</v>
      </c>
      <c r="B23" s="9">
        <v>0</v>
      </c>
      <c r="C23" s="9"/>
      <c r="D23" s="9">
        <v>0</v>
      </c>
      <c r="E23" s="9"/>
      <c r="F23" s="27" t="s">
        <v>117</v>
      </c>
      <c r="G23" s="9"/>
      <c r="H23" s="9">
        <f>SUM(B23:F23)</f>
        <v>0</v>
      </c>
      <c r="I23" s="3"/>
      <c r="J23" s="3"/>
    </row>
    <row r="24" spans="2:8" ht="13.5">
      <c r="B24" s="14"/>
      <c r="C24" s="14"/>
      <c r="D24" s="14"/>
      <c r="E24" s="14"/>
      <c r="F24" s="14"/>
      <c r="G24" s="14"/>
      <c r="H24" s="14"/>
    </row>
    <row r="25" spans="1:10" s="13" customFormat="1" ht="15.75" thickBot="1">
      <c r="A25" s="2" t="s">
        <v>132</v>
      </c>
      <c r="B25" s="29">
        <f>SUM(B18:B24)</f>
        <v>10000</v>
      </c>
      <c r="C25" s="30"/>
      <c r="D25" s="29">
        <f>SUM(D18:D24)</f>
        <v>2032.07</v>
      </c>
      <c r="E25" s="188"/>
      <c r="F25" s="29">
        <f>SUM(F18:F24)</f>
        <v>1781.05221</v>
      </c>
      <c r="G25" s="188"/>
      <c r="H25" s="29">
        <f>SUM(H18:H23)</f>
        <v>13813.12221</v>
      </c>
      <c r="I25" s="2"/>
      <c r="J25" s="2"/>
    </row>
    <row r="26" spans="2:6" ht="14.25" thickTop="1">
      <c r="B26" s="10"/>
      <c r="C26" s="10"/>
      <c r="D26" s="10"/>
      <c r="E26" s="10"/>
      <c r="F26" s="10"/>
    </row>
    <row r="27" spans="2:6" ht="13.5">
      <c r="B27" s="10"/>
      <c r="C27" s="10"/>
      <c r="D27" s="10"/>
      <c r="E27" s="10"/>
      <c r="F27" s="10"/>
    </row>
    <row r="28" spans="1:8" ht="13.5">
      <c r="A28" s="5"/>
      <c r="B28" s="11"/>
      <c r="C28" s="11"/>
      <c r="D28" s="11"/>
      <c r="E28" s="11"/>
      <c r="F28" s="6"/>
      <c r="G28" s="11"/>
      <c r="H28" s="6"/>
    </row>
    <row r="29" spans="1:8" ht="15" customHeight="1">
      <c r="A29" s="5"/>
      <c r="B29" s="11"/>
      <c r="C29" s="11"/>
      <c r="D29" s="11"/>
      <c r="E29" s="11"/>
      <c r="F29" s="6"/>
      <c r="G29" s="11"/>
      <c r="H29" s="6"/>
    </row>
    <row r="32" spans="1:8" ht="49.5" customHeight="1">
      <c r="A32" s="210" t="s">
        <v>134</v>
      </c>
      <c r="B32" s="211"/>
      <c r="C32" s="211"/>
      <c r="D32" s="211"/>
      <c r="E32" s="211"/>
      <c r="F32" s="211"/>
      <c r="G32" s="211"/>
      <c r="H32" s="211"/>
    </row>
    <row r="33" spans="1:8" ht="19.5" customHeight="1">
      <c r="A33" s="24"/>
      <c r="B33" s="24"/>
      <c r="C33" s="24"/>
      <c r="D33" s="24"/>
      <c r="E33" s="24"/>
      <c r="F33" s="24"/>
      <c r="G33" s="24"/>
      <c r="H33" s="24"/>
    </row>
  </sheetData>
  <mergeCells count="1">
    <mergeCell ref="A32:H32"/>
  </mergeCells>
  <printOptions horizontalCentered="1"/>
  <pageMargins left="0.8" right="0.25" top="0.5" bottom="0.5" header="0.25" footer="0.2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win98</dc:creator>
  <cp:keywords/>
  <dc:description/>
  <cp:lastModifiedBy>Ding</cp:lastModifiedBy>
  <cp:lastPrinted>2006-01-19T07:51:58Z</cp:lastPrinted>
  <dcterms:created xsi:type="dcterms:W3CDTF">2004-01-05T07:41:54Z</dcterms:created>
  <dcterms:modified xsi:type="dcterms:W3CDTF">2006-01-23T09:10:46Z</dcterms:modified>
  <cp:category/>
  <cp:version/>
  <cp:contentType/>
  <cp:contentStatus/>
</cp:coreProperties>
</file>